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tabRatio="621" activeTab="0"/>
  </bookViews>
  <sheets>
    <sheet name="Orçamento" sheetId="1" r:id="rId1"/>
    <sheet name="Cronograma" sheetId="2" state="hidden" r:id="rId2"/>
    <sheet name="Resumo" sheetId="3" r:id="rId3"/>
    <sheet name="Cronograma mensal" sheetId="4" r:id="rId4"/>
  </sheets>
  <externalReferences>
    <externalReference r:id="rId7"/>
  </externalReferences>
  <definedNames>
    <definedName name="_xlfn.IFERROR" hidden="1">#NAME?</definedName>
    <definedName name="_xlfn_IFERROR">NA()</definedName>
    <definedName name="_xlnm_Print_Area_1">'Orçamento'!$A$1:$I$43</definedName>
    <definedName name="_xlnm_Print_Area_2">#REF!</definedName>
    <definedName name="_xlnm_Print_Area_3">'Resumo'!$A$1:$E$36</definedName>
    <definedName name="_xlnm_Print_Area_4">'Cronograma'!$A$1:$N$32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1">'Cronograma'!$A$1:$BL$39</definedName>
    <definedName name="_xlnm.Print_Area" localSheetId="3">'Cronograma mensal'!$A$1:$P$39</definedName>
    <definedName name="_xlnm.Print_Area" localSheetId="0">'Orçamento'!$A$1:$I$50</definedName>
    <definedName name="_xlnm.Print_Area" localSheetId="2">'Resumo'!$A$1:$E$36</definedName>
    <definedName name="Excel_BuiltIn__FilterDatabase" localSheetId="0">'Orçamento'!#REF!</definedName>
    <definedName name="Excel_BuiltIn_Print_Area" localSheetId="0">'Orçamento'!$A$1:$I$46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3">'Cronograma mensal'!$A:$D,'Cronograma mensal'!$1:$11</definedName>
    <definedName name="_xlnm.Print_Titles" localSheetId="0">'Orçamento'!$13:$13</definedName>
    <definedName name="_xlnm.Print_Titles" localSheetId="2">'Resumo'!$1:$15</definedName>
    <definedName name="Z_2483EC8A_7597_461B_9CFC_2FA94ACA4DFB_.wvu.FilterData" localSheetId="0" hidden="1">'Orçamento'!$A$13:$I$46</definedName>
    <definedName name="Z_29968698_A86A_456F_9240_BB3FE00129DB__wvu_FilterData" localSheetId="0">'Orçamento'!$A$13:$EJ$46</definedName>
    <definedName name="Z_30999B9E_2E65_4663_976F_9A54CE05102E__wvu_FilterData" localSheetId="0">'Orçamento'!$A$13:$EJ$46</definedName>
    <definedName name="Z_30999B9E_2E65_4663_976F_9A54CE05102E__wvu_PrintArea" localSheetId="1">'Cronograma'!$A$1:$BL$38</definedName>
    <definedName name="Z_30999B9E_2E65_4663_976F_9A54CE05102E__wvu_PrintArea" localSheetId="0">'Orçamento'!$A$1:$I$52</definedName>
    <definedName name="Z_30999B9E_2E65_4663_976F_9A54CE05102E__wvu_PrintArea" localSheetId="2">'Resumo'!$A$1:$E$36</definedName>
    <definedName name="Z_30999B9E_2E65_4663_976F_9A54CE05102E__wvu_PrintTitles" localSheetId="0">'Orçamento'!$1:$13</definedName>
    <definedName name="Z_30999B9E_2E65_4663_976F_9A54CE05102E__wvu_PrintTitles" localSheetId="2">'Resumo'!$1:$15</definedName>
    <definedName name="Z_37FA8F07_9D7A_418D_BC30_0AE0C3739A19__wvu_FilterData" localSheetId="0">'Orçamento'!$A$13:$I$43</definedName>
    <definedName name="Z_37FA8F07_9D7A_418D_BC30_0AE0C3739A19__wvu_PrintArea" localSheetId="1">'Cronograma'!$A$1:$BL$38</definedName>
    <definedName name="Z_37FA8F07_9D7A_418D_BC30_0AE0C3739A19__wvu_PrintArea" localSheetId="2">'Resumo'!$A$1:$E$36</definedName>
    <definedName name="Z_37FA8F07_9D7A_418D_BC30_0AE0C3739A19__wvu_PrintTitles" localSheetId="2">'Resumo'!$1:$15</definedName>
    <definedName name="Z_3B8348FD_7A00_44FD_ACF5_E6A19592872E_.wvu.Cols" localSheetId="1" hidden="1">'Cronograma'!$E:$X</definedName>
    <definedName name="Z_3B8348FD_7A00_44FD_ACF5_E6A19592872E_.wvu.Cols" localSheetId="0" hidden="1">'Orçamento'!$C:$C</definedName>
    <definedName name="Z_3B8348FD_7A00_44FD_ACF5_E6A19592872E_.wvu.FilterData" localSheetId="0" hidden="1">'Orçamento'!$A$13:$I$46</definedName>
    <definedName name="Z_3B8348FD_7A00_44FD_ACF5_E6A19592872E_.wvu.PrintArea" localSheetId="1" hidden="1">'Cronograma'!$A$1:$BL$39</definedName>
    <definedName name="Z_3B8348FD_7A00_44FD_ACF5_E6A19592872E_.wvu.PrintArea" localSheetId="0" hidden="1">'Orçamento'!$A$1:$I$52</definedName>
    <definedName name="Z_3B8348FD_7A00_44FD_ACF5_E6A19592872E_.wvu.PrintArea" localSheetId="2" hidden="1">'Resumo'!$A$1:$E$36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2" hidden="1">'Resumo'!$1:$15</definedName>
    <definedName name="Z_50160325_FDD6_4995_897D_2F4F0C6430EC__wvu_FilterData" localSheetId="0">'Orçamento'!$A$13:$I$43</definedName>
    <definedName name="Z_50160325_FDD6_4995_897D_2F4F0C6430EC__wvu_PrintArea" localSheetId="1">'Cronograma'!$A$1:$BL$38</definedName>
    <definedName name="Z_50160325_FDD6_4995_897D_2F4F0C6430EC__wvu_PrintArea" localSheetId="0">'Orçamento'!$A$1:$I$52</definedName>
    <definedName name="Z_50160325_FDD6_4995_897D_2F4F0C6430EC__wvu_PrintArea" localSheetId="2">'Resumo'!$A$1:$E$36</definedName>
    <definedName name="Z_50160325_FDD6_4995_897D_2F4F0C6430EC__wvu_PrintTitles" localSheetId="0">'Orçamento'!$1:$13</definedName>
    <definedName name="Z_50160325_FDD6_4995_897D_2F4F0C6430EC__wvu_PrintTitles" localSheetId="2">'Resumo'!$1:$15</definedName>
    <definedName name="Z_51679F6D_52C9_495E_8CE0_A4AA589D4632__wvu_FilterData" localSheetId="0">'Orçamento'!$A$13:$I$43</definedName>
    <definedName name="Z_65A89EDC_E2EF_4E49_9370_82AFDB881213__wvu_FilterData" localSheetId="0">'Orçamento'!$A$13:$I$43</definedName>
    <definedName name="Z_8EC65F00_94CE_4AAC_901F_0F1A78C19FA2__wvu_FilterData" localSheetId="0">'Orçamento'!$A$13:$I$43</definedName>
    <definedName name="Z_B535EED3_096A_4559_AE37_6359A35C71B4_.wvu.Cols" localSheetId="1" hidden="1">'Cronograma'!$E:$X</definedName>
    <definedName name="Z_B535EED3_096A_4559_AE37_6359A35C71B4_.wvu.Cols" localSheetId="0" hidden="1">'Orçamento'!$C:$C,'Orçamento'!$K:$AL</definedName>
    <definedName name="Z_B535EED3_096A_4559_AE37_6359A35C71B4_.wvu.FilterData" localSheetId="0" hidden="1">'Orçamento'!$A$13:$EJ$46</definedName>
    <definedName name="Z_B535EED3_096A_4559_AE37_6359A35C71B4_.wvu.PrintArea" localSheetId="1" hidden="1">'Cronograma'!$A$1:$BL$39</definedName>
    <definedName name="Z_B535EED3_096A_4559_AE37_6359A35C71B4_.wvu.PrintArea" localSheetId="0" hidden="1">'Orçamento'!$A$1:$I$52</definedName>
    <definedName name="Z_B535EED3_096A_4559_AE37_6359A35C71B4_.wvu.PrintArea" localSheetId="2" hidden="1">'Resumo'!$A$1:$E$36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2" hidden="1">'Resumo'!$1:$15</definedName>
    <definedName name="Z_CC09A366_C6A3_4857_97A0_64EABF22978D__wvu_FilterData" localSheetId="0">'Orçamento'!$A$13:$EJ$46</definedName>
    <definedName name="Z_CE6D2F78_279A_48FF_B90B_4CA40BF0D3DA__wvu_FilterData" localSheetId="0">'Orçamento'!$A$13:$EJ$46</definedName>
    <definedName name="Z_CE6D2F78_279A_48FF_B90B_4CA40BF0D3DA__wvu_PrintArea" localSheetId="1">'Cronograma'!$A$1:$BL$38</definedName>
    <definedName name="Z_CE6D2F78_279A_48FF_B90B_4CA40BF0D3DA__wvu_PrintArea" localSheetId="0">'Orçamento'!$A$1:$I$52</definedName>
    <definedName name="Z_CE6D2F78_279A_48FF_B90B_4CA40BF0D3DA__wvu_PrintArea" localSheetId="2">'Resumo'!$A$1:$E$36</definedName>
    <definedName name="Z_CE6D2F78_279A_48FF_B90B_4CA40BF0D3DA__wvu_PrintTitles" localSheetId="0">'Orçamento'!$1:$13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<sst xmlns="http://schemas.openxmlformats.org/spreadsheetml/2006/main" count="238" uniqueCount="125">
  <si>
    <t>PREFEITURA DO MUNICÍPIO DE ITAPEVI</t>
  </si>
  <si>
    <t>ESTADO DE  SÃO PAULO</t>
  </si>
  <si>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</si>
  <si>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</si>
  <si>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</si>
  <si>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</si>
  <si>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</si>
  <si>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</si>
  <si>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</si>
  <si>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</si>
  <si>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</si>
  <si>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</si>
  <si>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</si>
  <si>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</si>
  <si>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</si>
  <si>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</si>
  <si>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</si>
  <si>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</si>
  <si>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</si>
  <si>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</si>
  <si>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</si>
  <si>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</si>
  <si>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02.01</t>
  </si>
  <si>
    <t>02.01.01</t>
  </si>
  <si>
    <t>02.01.02</t>
  </si>
  <si>
    <t>02.02</t>
  </si>
  <si>
    <t>02.02.01</t>
  </si>
  <si>
    <t>02.02.02</t>
  </si>
  <si>
    <t>03.01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</si>
  <si>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</si>
  <si>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</si>
  <si>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</si>
  <si>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</si>
  <si>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</si>
  <si>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</si>
  <si>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</si>
  <si>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</si>
  <si>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</si>
  <si>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03.01.10</t>
  </si>
  <si>
    <t>un</t>
  </si>
  <si>
    <t>INSTALAÇÃO ELÉTRICA</t>
  </si>
  <si>
    <t>________________________________________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</si>
  <si>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</si>
  <si>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</si>
  <si>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</si>
  <si>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</si>
  <si>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</si>
  <si>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</si>
  <si>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</si>
  <si>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</si>
  <si>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02.02.03</t>
  </si>
  <si>
    <t>02.02.04</t>
  </si>
  <si>
    <t>02.01.03</t>
  </si>
  <si>
    <t>02.01.04</t>
  </si>
  <si>
    <t>06.01.020</t>
  </si>
  <si>
    <t>Custo Total</t>
  </si>
  <si>
    <t>01.23.070</t>
  </si>
  <si>
    <t>03.01.210</t>
  </si>
  <si>
    <t>05.04.060</t>
  </si>
  <si>
    <t>05.08.120</t>
  </si>
  <si>
    <t>10.02.020</t>
  </si>
  <si>
    <t>11.03.090</t>
  </si>
  <si>
    <t>11.16.040</t>
  </si>
  <si>
    <t>39.03.174</t>
  </si>
  <si>
    <t>39.04.070</t>
  </si>
  <si>
    <t>40.02.060</t>
  </si>
  <si>
    <t>41.10.340</t>
  </si>
  <si>
    <t>41.13.040</t>
  </si>
  <si>
    <t>42.05.160</t>
  </si>
  <si>
    <t>42.05.210</t>
  </si>
  <si>
    <t>42.05.300</t>
  </si>
  <si>
    <t>42.05.310</t>
  </si>
  <si>
    <t>42.20.080</t>
  </si>
  <si>
    <t>55.01.020</t>
  </si>
  <si>
    <t>Invest./Área:</t>
  </si>
  <si>
    <t>Descrição dos Serviços</t>
  </si>
  <si>
    <t xml:space="preserve">TOTAL  GERAL </t>
  </si>
  <si>
    <t>SECRETARIA DE INFRA ESTRUTURA E SERVIÇOS URBANOS</t>
  </si>
  <si>
    <t xml:space="preserve">Custo un. </t>
  </si>
  <si>
    <t>TOTAL GERAL</t>
  </si>
  <si>
    <t>VALOR TOTAL (sem BDI)</t>
  </si>
  <si>
    <t>VALOR TOTAL (com BDI)</t>
  </si>
  <si>
    <t>41.02.562</t>
  </si>
  <si>
    <t xml:space="preserve">Cotação </t>
  </si>
  <si>
    <t>unid</t>
  </si>
  <si>
    <t xml:space="preserve">DEMOLIÇÕES E RETIRADAS </t>
  </si>
  <si>
    <t>ABRIGO PARA PONTO DE ÔNIBUS</t>
  </si>
  <si>
    <t>INSTALAÇÃO</t>
  </si>
  <si>
    <t xml:space="preserve">LOCAIS A SEREM DEFINIDOS </t>
  </si>
  <si>
    <t>ABRIGO METÁLICO DE ÔNIBUS</t>
  </si>
  <si>
    <t>DEMOLIÇÃO E FUNDAÇÃO</t>
  </si>
  <si>
    <t>FUNDAÇÃO</t>
  </si>
  <si>
    <t>01.01.01</t>
  </si>
  <si>
    <t>01.01.02</t>
  </si>
  <si>
    <t>Estrutura metálica completa e montada para módulo de abrigo tipo 1, conforme projetos (incluindo banco, telhas, calhas, rufos, contra-rufos, fechamento traseiro em chapa e pintura). Dimensões 3,0 x 2,0 x 2,15 m.</t>
  </si>
  <si>
    <t>Estrutura metálica completa e montada para módulo de abrigo tipo 1, conforme projetos (incluindo banco, telhas, calhas, rufos, contra-rufos, fechamento traseiro em chapa e pintura). Dimensões 4,0 x 2,0 x 2,15 m.</t>
  </si>
  <si>
    <t>03.01.11</t>
  </si>
  <si>
    <t>02.02.05</t>
  </si>
  <si>
    <t>CDHU-183</t>
  </si>
  <si>
    <t>TOTAL GERAL COM BDI</t>
  </si>
  <si>
    <t>Poste Telecônico Reto Em Aço Sae 1010/1020 Galvanizado A Fogo, Altura De 8,00 M</t>
  </si>
  <si>
    <t>Luminária Blindada De Sobrepor Ou Pendente Em Calha Fechada, Para 1 Lâmpada Fluorescente De 32 W/36 W/40 W</t>
  </si>
  <si>
    <t>Lâmpada Led Tubular T8 Com Base G13, De 3400 Até 4000 Im - 36 A 40W</t>
  </si>
  <si>
    <t>Cabo De Cobre De 4 Mm², Isolamento 0,6/1 Kv - Isolação Em Pvc 70°C.</t>
  </si>
  <si>
    <t>Caixa De Passagem Em Chapa, Com Tampa Parafusada, 200 X 200 X 100 Mm</t>
  </si>
  <si>
    <t>Solda Exotérmica Conexão Cabo-Cabo Horizontal Em X, Bitola Do Cabo De 16-16Mm² A 35-35Mm²</t>
  </si>
  <si>
    <t>Cabo De Cobre Nu, Têmpera Mole, Classe 2, De 35 Mm²</t>
  </si>
  <si>
    <t>Haste De Aterramento De 5/8'' X 3 M</t>
  </si>
  <si>
    <t>Conector Olhal Cabo/Haste De 5/8´</t>
  </si>
  <si>
    <t>Caixa De Inspeção Do Terra Cilíndrica Em Pvc Rígido, Diâmetro De 300 Mm - H= 250 Mm</t>
  </si>
  <si>
    <t>Tampa Para Caixa De Inspeção Cilíndrica, Aço Galvanizado</t>
  </si>
  <si>
    <t>Demarcação De Área Com Disco De Corte Diamantado</t>
  </si>
  <si>
    <t>Demolição Mecanizada De Concreto Armado, Inclusive Fragmentação E Acomodação Do Material</t>
  </si>
  <si>
    <t>Transporte Manual Horizontal E/Ou Vertical De Entulho Até O Local De Despejo - Ensacado</t>
  </si>
  <si>
    <t>Transporte De Entulho, Para Distâncias Superiores Ao 15° Km Até O 20° Km</t>
  </si>
  <si>
    <t>Escavação Manual Em Solo De 1ª E 2ª Categoria Em Campo Aberto</t>
  </si>
  <si>
    <t>Concreto Preparado No Local, Fck = 20 Mpa</t>
  </si>
  <si>
    <t>Lançamento E Adensamento De Concreto Ou Massa Em Fundação</t>
  </si>
  <si>
    <t>Armadura Em Tela Soldada De Aço</t>
  </si>
  <si>
    <t>Limpeza Final Da Obra</t>
  </si>
  <si>
    <t>m</t>
  </si>
  <si>
    <t>m3</t>
  </si>
  <si>
    <t>kg</t>
  </si>
  <si>
    <t>m2</t>
  </si>
  <si>
    <t>XX,XX%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</si>
</sst>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  <numFmt numFmtId="179" formatCode="* #,##0.00\ ;* \(#,##0.00\);* \-#\ ;@\ "/>
    <numFmt numFmtId="180" formatCode="0.0000"/>
    <numFmt numFmtId="181" formatCode="_(* #,##0.00_);_(* \(#,##0.00\);_(* \-??_);_(@_)"/>
    <numFmt numFmtId="182" formatCode="00"/>
    <numFmt numFmtId="183" formatCode="0.000000"/>
    <numFmt numFmtId="184" formatCode="&quot; R$ &quot;* #,##0.00\ ;&quot; R$ &quot;* \(#,##0.00\);&quot; R$ &quot;* \-#\ ;@\ "/>
    <numFmt numFmtId="185" formatCode="_-* #,##0.00_-;\-* #,##0.00_-;_-* \-??_-;_-@_-"/>
    <numFmt numFmtId="186" formatCode="&quot;R$ &quot;#,##0.00"/>
    <numFmt numFmtId="187" formatCode="_-&quot;R$ &quot;* #,##0.00_-;&quot;-R$ &quot;* #,##0.00_-;_-&quot;R$ &quot;* \-??_-;_-@_-"/>
    <numFmt numFmtId="188" formatCode="00\-00\-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Itapevi&quot;\ dd\ &quot;de&quot;\ mmmm\ &quot;de&quot;\ yyyy"/>
    <numFmt numFmtId="194" formatCode="##\ &quot;dias&quot;"/>
    <numFmt numFmtId="195" formatCode="&quot;Mês&quot;\ ##"/>
    <numFmt numFmtId="196" formatCode="#,##0.0000"/>
    <numFmt numFmtId="197" formatCode="00000"/>
    <numFmt numFmtId="198" formatCode="#,##0.000000"/>
    <numFmt numFmtId="199" formatCode="_-* #,##0.0000_-;\-* #,##0.0000_-;_-* &quot;-&quot;??_-;_-@_-"/>
    <numFmt numFmtId="200" formatCode="&quot; R$ &quot;* #,##0.00\ &quot;/ m2&quot;"/>
    <numFmt numFmtId="201" formatCode="##,##0.00\ &quot;/ m2&quot;"/>
    <numFmt numFmtId="202" formatCode="##,##0.00\ &quot;m2&quot;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 R$ &quot;\ #,##0.00\ &quot;/ m2&quot;"/>
    <numFmt numFmtId="206" formatCode="&quot;R$&quot;\ #,##0.00"/>
    <numFmt numFmtId="207" formatCode="#,##0.000"/>
    <numFmt numFmtId="208" formatCode="_-* #,##0.0000_-;\-* #,##0.0000_-;_-* &quot;-&quot;????_-;_-@_-"/>
    <numFmt numFmtId="209" formatCode="&quot;R$ &quot;#,##0.00\ &quot;/ m2&quot;"/>
    <numFmt numFmtId="210" formatCode="&quot;R$ &quot;#,###"/>
    <numFmt numFmtId="211" formatCode="[$-416]dddd\,\ d&quot; de &quot;mmmm&quot; de &quot;yyyy"/>
    <numFmt numFmtId="212" formatCode="&quot; R$ &quot;#,##0.00\ &quot;/ m2&quot;"/>
    <numFmt numFmtId="213" formatCode="&quot;MÊS&quot;\ ##"/>
    <numFmt numFmtId="214" formatCode="0.00000"/>
    <numFmt numFmtId="215" formatCode="_(&quot;R$ &quot;#,##0.00_);_(&quot;R$ &quot;\(#,##0.00\);_(&quot;R$ &quot;\ \-??_);_(@_)"/>
    <numFmt numFmtId="216" formatCode="0.0%"/>
  </numFmts>
  <fonts count="75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>
        <color indexed="8"/>
      </right>
      <top style="hair"/>
      <bottom style="hair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/>
      <top style="hair"/>
      <bottom style="hair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NumberFormat="0">
      <alignment/>
      <protection/>
    </xf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>
      <alignment/>
      <protection/>
    </xf>
    <xf numFmtId="168" fontId="0" fillId="0" borderId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0" fillId="21" borderId="5" applyNumberFormat="0" applyAlignment="0" applyProtection="0"/>
    <xf numFmtId="41" fontId="0" fillId="0" borderId="0" applyFill="0" applyBorder="0" applyAlignment="0" applyProtection="0"/>
    <xf numFmtId="179" fontId="0" fillId="0" borderId="0">
      <alignment/>
      <protection/>
    </xf>
    <xf numFmtId="181" fontId="0" fillId="0" borderId="0">
      <alignment/>
      <protection/>
    </xf>
    <xf numFmtId="0" fontId="1" fillId="0" borderId="6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81" fontId="0" fillId="0" borderId="0">
      <alignment/>
      <protection/>
    </xf>
    <xf numFmtId="43" fontId="21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0" fillId="0" borderId="0" xfId="45" applyFont="1" applyBorder="1" applyAlignment="1">
      <alignment vertical="center"/>
      <protection/>
    </xf>
    <xf numFmtId="0" fontId="4" fillId="0" borderId="0" xfId="45" applyFont="1" applyBorder="1" applyAlignment="1">
      <alignment vertical="center" wrapText="1"/>
      <protection/>
    </xf>
    <xf numFmtId="0" fontId="6" fillId="0" borderId="0" xfId="45" applyFont="1" applyFill="1" applyBorder="1" applyAlignment="1" applyProtection="1">
      <alignment vertical="center"/>
      <protection locked="0"/>
    </xf>
    <xf numFmtId="0" fontId="4" fillId="0" borderId="0" xfId="45" applyFont="1" applyBorder="1" applyAlignment="1">
      <alignment horizontal="center" vertical="center" wrapText="1"/>
      <protection/>
    </xf>
    <xf numFmtId="0" fontId="4" fillId="0" borderId="0" xfId="45" applyFont="1" applyBorder="1" applyAlignment="1">
      <alignment vertical="center"/>
      <protection/>
    </xf>
    <xf numFmtId="0" fontId="7" fillId="33" borderId="0" xfId="45" applyFont="1" applyFill="1" applyBorder="1" applyAlignment="1" applyProtection="1">
      <alignment vertical="center"/>
      <protection locked="0"/>
    </xf>
    <xf numFmtId="0" fontId="4" fillId="0" borderId="0" xfId="45" applyFont="1" applyBorder="1" applyAlignment="1">
      <alignment horizontal="left" vertical="center" wrapText="1"/>
      <protection/>
    </xf>
    <xf numFmtId="2" fontId="4" fillId="33" borderId="0" xfId="4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45" applyFont="1" applyBorder="1" applyAlignment="1">
      <alignment vertical="center" wrapText="1"/>
      <protection/>
    </xf>
    <xf numFmtId="0" fontId="0" fillId="0" borderId="0" xfId="45" applyFont="1" applyBorder="1" applyAlignment="1">
      <alignment horizontal="center" vertical="center" wrapText="1"/>
      <protection/>
    </xf>
    <xf numFmtId="49" fontId="0" fillId="0" borderId="11" xfId="45" applyNumberFormat="1" applyFont="1" applyFill="1" applyBorder="1" applyAlignment="1" applyProtection="1">
      <alignment horizontal="center" vertical="center"/>
      <protection hidden="1"/>
    </xf>
    <xf numFmtId="178" fontId="0" fillId="0" borderId="11" xfId="49" applyFont="1" applyFill="1" applyBorder="1" applyAlignment="1" applyProtection="1">
      <alignment horizontal="right" vertical="center"/>
      <protection hidden="1"/>
    </xf>
    <xf numFmtId="0" fontId="7" fillId="33" borderId="0" xfId="45" applyFont="1" applyFill="1" applyBorder="1" applyAlignment="1" applyProtection="1">
      <alignment horizontal="right" vertical="center" wrapText="1"/>
      <protection locked="0"/>
    </xf>
    <xf numFmtId="0" fontId="0" fillId="33" borderId="0" xfId="45" applyFont="1" applyFill="1" applyBorder="1" applyAlignment="1" applyProtection="1">
      <alignment horizontal="center" vertical="center" wrapText="1"/>
      <protection locked="0"/>
    </xf>
    <xf numFmtId="0" fontId="14" fillId="33" borderId="0" xfId="45" applyFont="1" applyFill="1" applyBorder="1" applyAlignment="1" applyProtection="1">
      <alignment horizontal="center" vertical="center"/>
      <protection locked="0"/>
    </xf>
    <xf numFmtId="0" fontId="14" fillId="0" borderId="0" xfId="45" applyFont="1" applyAlignment="1">
      <alignment horizontal="center" vertical="center"/>
      <protection/>
    </xf>
    <xf numFmtId="4" fontId="14" fillId="33" borderId="0" xfId="45" applyNumberFormat="1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>
      <alignment horizontal="center" vertical="center"/>
      <protection/>
    </xf>
    <xf numFmtId="0" fontId="0" fillId="0" borderId="0" xfId="45" applyFont="1" applyAlignment="1">
      <alignment horizontal="center" vertical="center"/>
      <protection/>
    </xf>
    <xf numFmtId="0" fontId="0" fillId="0" borderId="0" xfId="45">
      <alignment/>
      <protection/>
    </xf>
    <xf numFmtId="10" fontId="0" fillId="0" borderId="0" xfId="45" applyNumberFormat="1">
      <alignment/>
      <protection/>
    </xf>
    <xf numFmtId="2" fontId="0" fillId="0" borderId="0" xfId="45" applyNumberFormat="1">
      <alignment/>
      <protection/>
    </xf>
    <xf numFmtId="14" fontId="0" fillId="0" borderId="0" xfId="45" applyNumberFormat="1">
      <alignment/>
      <protection/>
    </xf>
    <xf numFmtId="0" fontId="0" fillId="0" borderId="0" xfId="45" applyFont="1" applyAlignment="1">
      <alignment vertical="center"/>
      <protection/>
    </xf>
    <xf numFmtId="0" fontId="3" fillId="0" borderId="0" xfId="45" applyFont="1" applyBorder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4" fontId="3" fillId="0" borderId="0" xfId="45" applyNumberFormat="1" applyFont="1" applyAlignment="1">
      <alignment horizontal="center" vertical="center"/>
      <protection/>
    </xf>
    <xf numFmtId="180" fontId="3" fillId="0" borderId="0" xfId="45" applyNumberFormat="1" applyFont="1" applyAlignment="1">
      <alignment horizontal="center" vertical="center"/>
      <protection/>
    </xf>
    <xf numFmtId="0" fontId="7" fillId="0" borderId="0" xfId="45" applyFont="1" applyBorder="1" applyAlignment="1">
      <alignment vertical="center"/>
      <protection/>
    </xf>
    <xf numFmtId="0" fontId="4" fillId="0" borderId="0" xfId="45" applyFont="1" applyBorder="1" applyAlignment="1">
      <alignment horizontal="right" vertical="center" wrapText="1"/>
      <protection/>
    </xf>
    <xf numFmtId="2" fontId="7" fillId="0" borderId="0" xfId="45" applyNumberFormat="1" applyFont="1" applyBorder="1" applyAlignment="1">
      <alignment vertical="center"/>
      <protection/>
    </xf>
    <xf numFmtId="0" fontId="7" fillId="0" borderId="0" xfId="45" applyFont="1" applyBorder="1" applyAlignment="1">
      <alignment horizontal="right" vertical="center"/>
      <protection/>
    </xf>
    <xf numFmtId="178" fontId="4" fillId="0" borderId="0" xfId="45" applyNumberFormat="1" applyFont="1" applyBorder="1" applyAlignment="1">
      <alignment vertical="center"/>
      <protection/>
    </xf>
    <xf numFmtId="178" fontId="7" fillId="0" borderId="0" xfId="45" applyNumberFormat="1" applyFont="1" applyBorder="1" applyAlignment="1">
      <alignment vertical="center"/>
      <protection/>
    </xf>
    <xf numFmtId="185" fontId="7" fillId="0" borderId="0" xfId="45" applyNumberFormat="1" applyFont="1" applyBorder="1" applyAlignment="1">
      <alignment vertical="center"/>
      <protection/>
    </xf>
    <xf numFmtId="0" fontId="3" fillId="0" borderId="0" xfId="45" applyFont="1" applyBorder="1" applyAlignment="1">
      <alignment vertical="center" wrapText="1"/>
      <protection/>
    </xf>
    <xf numFmtId="0" fontId="9" fillId="0" borderId="0" xfId="45" applyFont="1" applyAlignment="1">
      <alignment vertical="center"/>
      <protection/>
    </xf>
    <xf numFmtId="0" fontId="17" fillId="0" borderId="12" xfId="55" applyFont="1" applyBorder="1" applyAlignment="1">
      <alignment vertical="center"/>
      <protection/>
    </xf>
    <xf numFmtId="0" fontId="17" fillId="0" borderId="0" xfId="55" applyFont="1" applyBorder="1" applyAlignment="1">
      <alignment vertical="center"/>
      <protection/>
    </xf>
    <xf numFmtId="0" fontId="17" fillId="0" borderId="13" xfId="55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10" fillId="0" borderId="12" xfId="55" applyFont="1" applyBorder="1" applyAlignment="1">
      <alignment horizontal="center"/>
      <protection/>
    </xf>
    <xf numFmtId="10" fontId="4" fillId="0" borderId="12" xfId="55" applyNumberFormat="1" applyFont="1" applyBorder="1" applyAlignment="1">
      <alignment horizontal="center"/>
      <protection/>
    </xf>
    <xf numFmtId="10" fontId="4" fillId="0" borderId="13" xfId="55" applyNumberFormat="1" applyFont="1" applyBorder="1" applyAlignment="1">
      <alignment horizontal="center"/>
      <protection/>
    </xf>
    <xf numFmtId="0" fontId="0" fillId="0" borderId="0" xfId="45" applyFont="1" applyAlignment="1">
      <alignment horizontal="left" vertical="center"/>
      <protection/>
    </xf>
    <xf numFmtId="0" fontId="14" fillId="0" borderId="0" xfId="45" applyFont="1" applyAlignment="1">
      <alignment/>
      <protection/>
    </xf>
    <xf numFmtId="0" fontId="5" fillId="0" borderId="0" xfId="45" applyFont="1" applyAlignment="1">
      <alignment horizontal="center"/>
      <protection/>
    </xf>
    <xf numFmtId="0" fontId="0" fillId="0" borderId="14" xfId="45" applyFont="1" applyBorder="1" applyAlignment="1">
      <alignment vertical="center"/>
      <protection/>
    </xf>
    <xf numFmtId="0" fontId="4" fillId="0" borderId="15" xfId="45" applyFont="1" applyBorder="1" applyAlignment="1">
      <alignment vertical="center" wrapText="1"/>
      <protection/>
    </xf>
    <xf numFmtId="0" fontId="4" fillId="0" borderId="15" xfId="45" applyFont="1" applyBorder="1" applyAlignment="1">
      <alignment vertical="center"/>
      <protection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0" fontId="68" fillId="34" borderId="17" xfId="55" applyFont="1" applyFill="1" applyBorder="1" applyAlignment="1">
      <alignment horizontal="center" vertical="center"/>
      <protection/>
    </xf>
    <xf numFmtId="0" fontId="69" fillId="34" borderId="18" xfId="55" applyFont="1" applyFill="1" applyBorder="1" applyAlignment="1">
      <alignment horizontal="center" vertical="center"/>
      <protection/>
    </xf>
    <xf numFmtId="0" fontId="69" fillId="34" borderId="19" xfId="55" applyFont="1" applyFill="1" applyBorder="1" applyAlignment="1">
      <alignment horizontal="center" vertical="center"/>
      <protection/>
    </xf>
    <xf numFmtId="0" fontId="69" fillId="34" borderId="20" xfId="55" applyFont="1" applyFill="1" applyBorder="1" applyAlignment="1">
      <alignment horizontal="center" vertical="center"/>
      <protection/>
    </xf>
    <xf numFmtId="49" fontId="68" fillId="34" borderId="21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0" fillId="0" borderId="0" xfId="45" applyFont="1" applyFill="1" applyBorder="1" applyAlignment="1" applyProtection="1">
      <alignment vertical="center"/>
      <protection locked="0"/>
    </xf>
    <xf numFmtId="43" fontId="0" fillId="33" borderId="0" xfId="45" applyNumberFormat="1" applyFont="1" applyFill="1" applyBorder="1" applyAlignment="1" applyProtection="1">
      <alignment vertical="center"/>
      <protection locked="0"/>
    </xf>
    <xf numFmtId="0" fontId="3" fillId="33" borderId="0" xfId="45" applyFont="1" applyFill="1" applyBorder="1" applyAlignment="1" applyProtection="1">
      <alignment vertical="center"/>
      <protection locked="0"/>
    </xf>
    <xf numFmtId="0" fontId="4" fillId="33" borderId="0" xfId="45" applyFont="1" applyFill="1" applyBorder="1" applyAlignment="1" applyProtection="1">
      <alignment vertical="center"/>
      <protection locked="0"/>
    </xf>
    <xf numFmtId="43" fontId="3" fillId="33" borderId="0" xfId="45" applyNumberFormat="1" applyFont="1" applyFill="1" applyBorder="1" applyAlignment="1" applyProtection="1">
      <alignment vertical="center"/>
      <protection locked="0"/>
    </xf>
    <xf numFmtId="0" fontId="17" fillId="33" borderId="0" xfId="45" applyFont="1" applyFill="1" applyBorder="1" applyAlignment="1" applyProtection="1">
      <alignment horizontal="center" vertical="center"/>
      <protection locked="0"/>
    </xf>
    <xf numFmtId="10" fontId="0" fillId="33" borderId="0" xfId="45" applyNumberFormat="1" applyFont="1" applyFill="1" applyBorder="1" applyAlignment="1" applyProtection="1">
      <alignment vertical="center"/>
      <protection locked="0"/>
    </xf>
    <xf numFmtId="2" fontId="0" fillId="0" borderId="0" xfId="45" applyNumberFormat="1" applyFill="1">
      <alignment/>
      <protection/>
    </xf>
    <xf numFmtId="0" fontId="0" fillId="0" borderId="0" xfId="45" applyFill="1">
      <alignment/>
      <protection/>
    </xf>
    <xf numFmtId="14" fontId="0" fillId="0" borderId="0" xfId="45" applyNumberFormat="1" applyFill="1">
      <alignment/>
      <protection/>
    </xf>
    <xf numFmtId="0" fontId="0" fillId="35" borderId="0" xfId="45" applyFill="1">
      <alignment/>
      <protection/>
    </xf>
    <xf numFmtId="14" fontId="0" fillId="35" borderId="0" xfId="45" applyNumberFormat="1" applyFill="1">
      <alignment/>
      <protection/>
    </xf>
    <xf numFmtId="0" fontId="2" fillId="0" borderId="0" xfId="45" applyFont="1" applyBorder="1" applyAlignment="1">
      <alignment vertical="center"/>
      <protection/>
    </xf>
    <xf numFmtId="0" fontId="3" fillId="0" borderId="0" xfId="45" applyFont="1" applyBorder="1" applyAlignment="1">
      <alignment vertical="center"/>
      <protection/>
    </xf>
    <xf numFmtId="0" fontId="5" fillId="0" borderId="0" xfId="45" applyFont="1" applyBorder="1" applyAlignment="1">
      <alignment vertical="center"/>
      <protection/>
    </xf>
    <xf numFmtId="0" fontId="68" fillId="34" borderId="22" xfId="55" applyFont="1" applyFill="1" applyBorder="1" applyAlignment="1">
      <alignment horizontal="center" vertical="center"/>
      <protection/>
    </xf>
    <xf numFmtId="0" fontId="4" fillId="0" borderId="0" xfId="45" applyFont="1" applyBorder="1" applyAlignment="1">
      <alignment/>
      <protection/>
    </xf>
    <xf numFmtId="0" fontId="14" fillId="0" borderId="0" xfId="45" applyFont="1" applyBorder="1" applyAlignment="1">
      <alignment/>
      <protection/>
    </xf>
    <xf numFmtId="10" fontId="0" fillId="0" borderId="0" xfId="45" applyNumberFormat="1" applyBorder="1" applyAlignment="1">
      <alignment/>
      <protection/>
    </xf>
    <xf numFmtId="0" fontId="3" fillId="0" borderId="23" xfId="45" applyFont="1" applyBorder="1" applyAlignment="1">
      <alignment vertical="center" wrapText="1"/>
      <protection/>
    </xf>
    <xf numFmtId="0" fontId="3" fillId="0" borderId="14" xfId="45" applyFont="1" applyBorder="1" applyAlignment="1">
      <alignment vertical="center" wrapText="1"/>
      <protection/>
    </xf>
    <xf numFmtId="0" fontId="17" fillId="0" borderId="24" xfId="55" applyFont="1" applyBorder="1" applyAlignment="1">
      <alignment vertical="center"/>
      <protection/>
    </xf>
    <xf numFmtId="49" fontId="3" fillId="0" borderId="24" xfId="55" applyNumberFormat="1" applyFont="1" applyBorder="1" applyAlignment="1">
      <alignment horizontal="center"/>
      <protection/>
    </xf>
    <xf numFmtId="0" fontId="0" fillId="0" borderId="25" xfId="45" applyNumberFormat="1" applyFont="1" applyFill="1" applyBorder="1" applyAlignment="1" applyProtection="1">
      <alignment horizontal="center" vertical="center"/>
      <protection hidden="1"/>
    </xf>
    <xf numFmtId="10" fontId="0" fillId="0" borderId="26" xfId="55" applyNumberFormat="1" applyFill="1" applyBorder="1" applyAlignment="1">
      <alignment horizontal="center" vertical="center"/>
      <protection/>
    </xf>
    <xf numFmtId="10" fontId="0" fillId="0" borderId="27" xfId="55" applyNumberFormat="1" applyFill="1" applyBorder="1" applyAlignment="1">
      <alignment horizontal="center" vertical="center"/>
      <protection/>
    </xf>
    <xf numFmtId="10" fontId="0" fillId="0" borderId="28" xfId="55" applyNumberFormat="1" applyFill="1" applyBorder="1" applyAlignment="1">
      <alignment horizontal="center" vertical="center"/>
      <protection/>
    </xf>
    <xf numFmtId="10" fontId="0" fillId="0" borderId="29" xfId="55" applyNumberFormat="1" applyFill="1" applyBorder="1" applyAlignment="1">
      <alignment horizontal="center" vertical="center"/>
      <protection/>
    </xf>
    <xf numFmtId="10" fontId="0" fillId="0" borderId="30" xfId="55" applyNumberFormat="1" applyFill="1" applyBorder="1" applyAlignment="1">
      <alignment horizontal="center" vertical="center"/>
      <protection/>
    </xf>
    <xf numFmtId="10" fontId="0" fillId="0" borderId="31" xfId="55" applyNumberFormat="1" applyFill="1" applyBorder="1" applyAlignment="1">
      <alignment horizontal="center" vertical="center"/>
      <protection/>
    </xf>
    <xf numFmtId="0" fontId="3" fillId="0" borderId="15" xfId="45" applyFont="1" applyBorder="1" applyAlignment="1">
      <alignment vertical="center"/>
      <protection/>
    </xf>
    <xf numFmtId="0" fontId="7" fillId="0" borderId="14" xfId="45" applyFont="1" applyBorder="1" applyAlignment="1">
      <alignment vertical="center"/>
      <protection/>
    </xf>
    <xf numFmtId="0" fontId="3" fillId="0" borderId="32" xfId="45" applyFont="1" applyBorder="1" applyAlignment="1">
      <alignment vertical="center" wrapText="1"/>
      <protection/>
    </xf>
    <xf numFmtId="10" fontId="4" fillId="0" borderId="12" xfId="55" applyNumberFormat="1" applyFont="1" applyBorder="1" applyAlignment="1">
      <alignment horizontal="center" vertical="center"/>
      <protection/>
    </xf>
    <xf numFmtId="0" fontId="0" fillId="0" borderId="0" xfId="45" applyAlignment="1">
      <alignment vertical="center"/>
      <protection/>
    </xf>
    <xf numFmtId="10" fontId="0" fillId="0" borderId="0" xfId="45" applyNumberFormat="1" applyAlignment="1">
      <alignment vertical="center"/>
      <protection/>
    </xf>
    <xf numFmtId="0" fontId="7" fillId="0" borderId="0" xfId="45" applyFont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 vertical="center"/>
      <protection/>
    </xf>
    <xf numFmtId="0" fontId="4" fillId="0" borderId="0" xfId="45" applyFont="1" applyBorder="1" applyAlignment="1">
      <alignment horizontal="right" vertical="center" wrapText="1"/>
      <protection/>
    </xf>
    <xf numFmtId="202" fontId="4" fillId="0" borderId="0" xfId="45" applyNumberFormat="1" applyFont="1" applyBorder="1" applyAlignment="1">
      <alignment horizontal="center" vertical="center" wrapText="1"/>
      <protection/>
    </xf>
    <xf numFmtId="0" fontId="4" fillId="0" borderId="0" xfId="45" applyFont="1" applyBorder="1" applyAlignment="1">
      <alignment horizontal="right" vertical="center"/>
      <protection/>
    </xf>
    <xf numFmtId="215" fontId="4" fillId="0" borderId="0" xfId="49" applyNumberFormat="1" applyFont="1" applyBorder="1" applyAlignment="1">
      <alignment horizontal="center" vertical="center"/>
      <protection/>
    </xf>
    <xf numFmtId="212" fontId="4" fillId="0" borderId="0" xfId="49" applyNumberFormat="1" applyFont="1" applyBorder="1" applyAlignment="1">
      <alignment horizontal="center" vertical="center"/>
      <protection/>
    </xf>
    <xf numFmtId="10" fontId="4" fillId="0" borderId="33" xfId="55" applyNumberFormat="1" applyFont="1" applyBorder="1" applyAlignment="1">
      <alignment horizontal="center" vertical="center"/>
      <protection/>
    </xf>
    <xf numFmtId="10" fontId="4" fillId="0" borderId="34" xfId="55" applyNumberFormat="1" applyFont="1" applyBorder="1" applyAlignment="1">
      <alignment horizontal="center" vertical="center"/>
      <protection/>
    </xf>
    <xf numFmtId="10" fontId="4" fillId="0" borderId="35" xfId="55" applyNumberFormat="1" applyFont="1" applyBorder="1" applyAlignment="1">
      <alignment horizontal="center" vertical="center"/>
      <protection/>
    </xf>
    <xf numFmtId="0" fontId="10" fillId="0" borderId="35" xfId="45" applyFont="1" applyFill="1" applyBorder="1" applyAlignment="1">
      <alignment horizontal="center" vertical="center" wrapText="1"/>
      <protection/>
    </xf>
    <xf numFmtId="0" fontId="10" fillId="0" borderId="34" xfId="45" applyFont="1" applyFill="1" applyBorder="1" applyAlignment="1">
      <alignment horizontal="center" vertical="center" wrapText="1"/>
      <protection/>
    </xf>
    <xf numFmtId="182" fontId="10" fillId="0" borderId="36" xfId="45" applyNumberFormat="1" applyFont="1" applyFill="1" applyBorder="1" applyAlignment="1">
      <alignment horizontal="center" vertical="center" wrapText="1"/>
      <protection/>
    </xf>
    <xf numFmtId="182" fontId="10" fillId="0" borderId="37" xfId="45" applyNumberFormat="1" applyFont="1" applyFill="1" applyBorder="1" applyAlignment="1">
      <alignment horizontal="center" vertical="center" wrapText="1"/>
      <protection/>
    </xf>
    <xf numFmtId="186" fontId="4" fillId="0" borderId="33" xfId="55" applyNumberFormat="1" applyFont="1" applyBorder="1" applyAlignment="1">
      <alignment horizontal="center" vertical="center"/>
      <protection/>
    </xf>
    <xf numFmtId="186" fontId="4" fillId="0" borderId="34" xfId="55" applyNumberFormat="1" applyFont="1" applyBorder="1" applyAlignment="1">
      <alignment horizontal="center" vertical="center"/>
      <protection/>
    </xf>
    <xf numFmtId="186" fontId="4" fillId="0" borderId="38" xfId="55" applyNumberFormat="1" applyFont="1" applyBorder="1" applyAlignment="1">
      <alignment horizontal="center" vertical="center"/>
      <protection/>
    </xf>
    <xf numFmtId="0" fontId="10" fillId="0" borderId="33" xfId="45" applyFont="1" applyFill="1" applyBorder="1" applyAlignment="1">
      <alignment horizontal="center" vertical="center" wrapText="1"/>
      <protection/>
    </xf>
    <xf numFmtId="182" fontId="10" fillId="0" borderId="21" xfId="45" applyNumberFormat="1" applyFont="1" applyFill="1" applyBorder="1" applyAlignment="1">
      <alignment horizontal="center" vertical="center" wrapText="1"/>
      <protection/>
    </xf>
    <xf numFmtId="206" fontId="11" fillId="35" borderId="39" xfId="53" applyNumberFormat="1" applyFont="1" applyFill="1" applyBorder="1" applyAlignment="1" applyProtection="1">
      <alignment horizontal="center" vertical="center"/>
      <protection locked="0"/>
    </xf>
    <xf numFmtId="206" fontId="11" fillId="35" borderId="40" xfId="53" applyNumberFormat="1" applyFont="1" applyFill="1" applyBorder="1" applyAlignment="1" applyProtection="1">
      <alignment horizontal="center" vertical="center"/>
      <protection locked="0"/>
    </xf>
    <xf numFmtId="206" fontId="11" fillId="35" borderId="41" xfId="53" applyNumberFormat="1" applyFont="1" applyFill="1" applyBorder="1" applyAlignment="1" applyProtection="1">
      <alignment horizontal="center" vertical="center"/>
      <protection locked="0"/>
    </xf>
    <xf numFmtId="178" fontId="71" fillId="34" borderId="42" xfId="49" applyFont="1" applyFill="1" applyBorder="1" applyAlignment="1" applyProtection="1">
      <alignment horizontal="center" vertical="center"/>
      <protection/>
    </xf>
    <xf numFmtId="178" fontId="71" fillId="34" borderId="43" xfId="49" applyFont="1" applyFill="1" applyBorder="1" applyAlignment="1" applyProtection="1">
      <alignment horizontal="center" vertical="center"/>
      <protection/>
    </xf>
    <xf numFmtId="178" fontId="18" fillId="0" borderId="44" xfId="49" applyFont="1" applyFill="1" applyBorder="1" applyAlignment="1" applyProtection="1">
      <alignment horizontal="center" vertical="center"/>
      <protection/>
    </xf>
    <xf numFmtId="178" fontId="18" fillId="0" borderId="45" xfId="49" applyFont="1" applyFill="1" applyBorder="1" applyAlignment="1" applyProtection="1">
      <alignment horizontal="center" vertical="center"/>
      <protection/>
    </xf>
    <xf numFmtId="178" fontId="18" fillId="0" borderId="46" xfId="49" applyFont="1" applyFill="1" applyBorder="1" applyAlignment="1" applyProtection="1">
      <alignment horizontal="center" vertical="center"/>
      <protection/>
    </xf>
    <xf numFmtId="178" fontId="18" fillId="0" borderId="6" xfId="49" applyFont="1" applyFill="1" applyBorder="1" applyAlignment="1" applyProtection="1">
      <alignment horizontal="center" vertical="center"/>
      <protection/>
    </xf>
    <xf numFmtId="178" fontId="18" fillId="0" borderId="0" xfId="49" applyFont="1" applyFill="1" applyBorder="1" applyAlignment="1" applyProtection="1">
      <alignment horizontal="center" vertical="center"/>
      <protection/>
    </xf>
    <xf numFmtId="178" fontId="18" fillId="0" borderId="47" xfId="49" applyFont="1" applyFill="1" applyBorder="1" applyAlignment="1" applyProtection="1">
      <alignment horizontal="center" vertical="center"/>
      <protection/>
    </xf>
    <xf numFmtId="178" fontId="18" fillId="0" borderId="48" xfId="49" applyFont="1" applyFill="1" applyBorder="1" applyAlignment="1" applyProtection="1">
      <alignment horizontal="center" vertical="center"/>
      <protection/>
    </xf>
    <xf numFmtId="178" fontId="18" fillId="0" borderId="12" xfId="49" applyFont="1" applyFill="1" applyBorder="1" applyAlignment="1" applyProtection="1">
      <alignment horizontal="center" vertical="center"/>
      <protection/>
    </xf>
    <xf numFmtId="178" fontId="18" fillId="0" borderId="13" xfId="49" applyFont="1" applyFill="1" applyBorder="1" applyAlignment="1" applyProtection="1">
      <alignment horizontal="center" vertical="center"/>
      <protection/>
    </xf>
    <xf numFmtId="178" fontId="68" fillId="34" borderId="42" xfId="49" applyFont="1" applyFill="1" applyBorder="1" applyAlignment="1" applyProtection="1">
      <alignment horizontal="center" vertical="center"/>
      <protection/>
    </xf>
    <xf numFmtId="178" fontId="68" fillId="34" borderId="43" xfId="49" applyFont="1" applyFill="1" applyBorder="1" applyAlignment="1" applyProtection="1">
      <alignment horizontal="center" vertical="center"/>
      <protection/>
    </xf>
    <xf numFmtId="181" fontId="0" fillId="0" borderId="14" xfId="84" applyBorder="1" applyAlignment="1">
      <alignment horizontal="center"/>
      <protection/>
    </xf>
    <xf numFmtId="0" fontId="4" fillId="0" borderId="0" xfId="45" applyFont="1" applyBorder="1" applyAlignment="1">
      <alignment horizontal="left" vertical="center" wrapText="1"/>
      <protection/>
    </xf>
    <xf numFmtId="0" fontId="2" fillId="0" borderId="0" xfId="45" applyFont="1" applyBorder="1" applyAlignment="1">
      <alignment horizontal="center" vertical="center"/>
      <protection/>
    </xf>
    <xf numFmtId="0" fontId="68" fillId="34" borderId="49" xfId="55" applyFont="1" applyFill="1" applyBorder="1" applyAlignment="1">
      <alignment horizontal="center" vertical="center"/>
      <protection/>
    </xf>
    <xf numFmtId="0" fontId="68" fillId="34" borderId="50" xfId="55" applyFont="1" applyFill="1" applyBorder="1" applyAlignment="1">
      <alignment horizontal="center" vertical="center"/>
      <protection/>
    </xf>
    <xf numFmtId="0" fontId="68" fillId="34" borderId="51" xfId="55" applyFont="1" applyFill="1" applyBorder="1" applyAlignment="1">
      <alignment horizontal="center" vertical="center"/>
      <protection/>
    </xf>
    <xf numFmtId="0" fontId="68" fillId="34" borderId="52" xfId="55" applyFont="1" applyFill="1" applyBorder="1" applyAlignment="1">
      <alignment horizontal="center" vertical="center"/>
      <protection/>
    </xf>
    <xf numFmtId="178" fontId="71" fillId="34" borderId="51" xfId="49" applyFont="1" applyFill="1" applyBorder="1" applyAlignment="1" applyProtection="1">
      <alignment horizontal="center" vertical="center"/>
      <protection/>
    </xf>
    <xf numFmtId="178" fontId="71" fillId="34" borderId="52" xfId="49" applyFont="1" applyFill="1" applyBorder="1" applyAlignment="1" applyProtection="1">
      <alignment horizontal="center" vertical="center"/>
      <protection/>
    </xf>
    <xf numFmtId="0" fontId="68" fillId="34" borderId="53" xfId="55" applyFont="1" applyFill="1" applyBorder="1" applyAlignment="1">
      <alignment horizontal="center" vertical="center"/>
      <protection/>
    </xf>
    <xf numFmtId="0" fontId="72" fillId="34" borderId="54" xfId="55" applyFont="1" applyFill="1" applyBorder="1" applyAlignment="1">
      <alignment horizontal="center" vertical="center"/>
      <protection/>
    </xf>
    <xf numFmtId="213" fontId="68" fillId="34" borderId="22" xfId="55" applyNumberFormat="1" applyFont="1" applyFill="1" applyBorder="1" applyAlignment="1">
      <alignment horizontal="center" vertical="center"/>
      <protection/>
    </xf>
    <xf numFmtId="178" fontId="5" fillId="0" borderId="49" xfId="51" applyFont="1" applyFill="1" applyBorder="1" applyAlignment="1" applyProtection="1">
      <alignment horizontal="center" vertical="center"/>
      <protection/>
    </xf>
    <xf numFmtId="178" fontId="5" fillId="0" borderId="51" xfId="51" applyFont="1" applyFill="1" applyBorder="1" applyAlignment="1" applyProtection="1">
      <alignment horizontal="center" vertical="center"/>
      <protection/>
    </xf>
    <xf numFmtId="9" fontId="5" fillId="0" borderId="48" xfId="55" applyNumberFormat="1" applyFont="1" applyBorder="1" applyAlignment="1">
      <alignment horizontal="center" vertical="center"/>
      <protection/>
    </xf>
    <xf numFmtId="178" fontId="5" fillId="0" borderId="42" xfId="49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3" fontId="0" fillId="0" borderId="0" xfId="45" applyNumberFormat="1" applyAlignment="1">
      <alignment horizontal="center"/>
      <protection/>
    </xf>
    <xf numFmtId="9" fontId="68" fillId="34" borderId="55" xfId="55" applyNumberFormat="1" applyFont="1" applyFill="1" applyBorder="1" applyAlignment="1">
      <alignment horizontal="center" vertical="center"/>
      <protection/>
    </xf>
    <xf numFmtId="9" fontId="68" fillId="34" borderId="56" xfId="55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 wrapText="1"/>
      <protection/>
    </xf>
    <xf numFmtId="0" fontId="0" fillId="36" borderId="0" xfId="45" applyFont="1" applyFill="1" applyBorder="1" applyAlignment="1" applyProtection="1">
      <alignment horizontal="left" vertical="center"/>
      <protection locked="0"/>
    </xf>
    <xf numFmtId="0" fontId="3" fillId="36" borderId="0" xfId="45" applyFont="1" applyFill="1" applyBorder="1" applyAlignment="1" applyProtection="1">
      <alignment horizontal="left" vertical="center"/>
      <protection locked="0"/>
    </xf>
    <xf numFmtId="10" fontId="19" fillId="36" borderId="0" xfId="45" applyNumberFormat="1" applyFont="1" applyFill="1" applyBorder="1" applyAlignment="1" applyProtection="1">
      <alignment horizontal="left" vertical="center"/>
      <protection locked="0"/>
    </xf>
    <xf numFmtId="10" fontId="12" fillId="36" borderId="0" xfId="45" applyNumberFormat="1" applyFont="1" applyFill="1" applyBorder="1" applyAlignment="1" applyProtection="1">
      <alignment horizontal="left" vertical="center"/>
      <protection locked="0"/>
    </xf>
    <xf numFmtId="0" fontId="20" fillId="37" borderId="15" xfId="45" applyFont="1" applyFill="1" applyBorder="1" applyAlignment="1" applyProtection="1">
      <alignment horizontal="center" vertical="center"/>
      <protection locked="0"/>
    </xf>
    <xf numFmtId="0" fontId="3" fillId="38" borderId="0" xfId="45" applyFont="1" applyFill="1" applyBorder="1" applyAlignment="1" applyProtection="1">
      <alignment horizontal="center" vertical="center" wrapText="1"/>
      <protection locked="0"/>
    </xf>
    <xf numFmtId="180" fontId="5" fillId="37" borderId="15" xfId="45" applyNumberFormat="1" applyFont="1" applyFill="1" applyBorder="1" applyAlignment="1" applyProtection="1">
      <alignment vertical="center"/>
      <protection locked="0"/>
    </xf>
    <xf numFmtId="0" fontId="0" fillId="0" borderId="23" xfId="45" applyFont="1" applyBorder="1" applyAlignment="1" applyProtection="1">
      <alignment horizontal="center" vertical="center"/>
      <protection locked="0"/>
    </xf>
    <xf numFmtId="0" fontId="0" fillId="0" borderId="14" xfId="45" applyFont="1" applyBorder="1" applyAlignment="1" applyProtection="1">
      <alignment vertical="center"/>
      <protection locked="0"/>
    </xf>
    <xf numFmtId="0" fontId="0" fillId="0" borderId="14" xfId="45" applyFont="1" applyFill="1" applyBorder="1" applyAlignment="1" applyProtection="1">
      <alignment horizontal="center" vertical="center"/>
      <protection locked="0"/>
    </xf>
    <xf numFmtId="0" fontId="0" fillId="0" borderId="15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57" xfId="45" applyFont="1" applyBorder="1" applyAlignment="1" applyProtection="1">
      <alignment horizontal="center" vertical="center" wrapText="1"/>
      <protection locked="0"/>
    </xf>
    <xf numFmtId="195" fontId="4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9" borderId="0" xfId="69" applyNumberFormat="1" applyFont="1" applyFill="1" applyBorder="1" applyAlignment="1" applyProtection="1">
      <alignment horizontal="center" vertical="center"/>
      <protection locked="0"/>
    </xf>
    <xf numFmtId="10" fontId="5" fillId="0" borderId="0" xfId="69" applyNumberFormat="1" applyFont="1" applyFill="1" applyBorder="1" applyAlignment="1" applyProtection="1">
      <alignment horizontal="center" vertical="center"/>
      <protection locked="0"/>
    </xf>
    <xf numFmtId="181" fontId="5" fillId="0" borderId="0" xfId="84" applyNumberFormat="1" applyFont="1" applyFill="1" applyBorder="1" applyAlignment="1" applyProtection="1">
      <alignment horizontal="center" vertical="center"/>
      <protection locked="0"/>
    </xf>
    <xf numFmtId="10" fontId="3" fillId="39" borderId="0" xfId="69" applyNumberFormat="1" applyFont="1" applyFill="1" applyBorder="1" applyAlignment="1" applyProtection="1">
      <alignment vertical="center"/>
      <protection locked="0"/>
    </xf>
    <xf numFmtId="10" fontId="3" fillId="40" borderId="0" xfId="69" applyNumberFormat="1" applyFont="1" applyFill="1" applyBorder="1" applyAlignment="1" applyProtection="1">
      <alignment vertical="center"/>
      <protection locked="0"/>
    </xf>
    <xf numFmtId="181" fontId="3" fillId="40" borderId="0" xfId="84" applyNumberFormat="1" applyFont="1" applyFill="1" applyBorder="1" applyAlignment="1" applyProtection="1">
      <alignment vertical="center"/>
      <protection locked="0"/>
    </xf>
    <xf numFmtId="10" fontId="3" fillId="40" borderId="0" xfId="69" applyNumberFormat="1" applyFont="1" applyFill="1" applyBorder="1" applyAlignment="1" applyProtection="1">
      <alignment horizontal="center" vertical="center"/>
      <protection locked="0"/>
    </xf>
    <xf numFmtId="4" fontId="10" fillId="41" borderId="0" xfId="84" applyNumberFormat="1" applyFont="1" applyFill="1" applyBorder="1" applyAlignment="1" applyProtection="1">
      <alignment vertical="center"/>
      <protection locked="0"/>
    </xf>
    <xf numFmtId="181" fontId="3" fillId="40" borderId="0" xfId="84" applyNumberFormat="1" applyFont="1" applyFill="1" applyBorder="1" applyAlignment="1" applyProtection="1">
      <alignment horizontal="center" vertical="center"/>
      <protection locked="0"/>
    </xf>
    <xf numFmtId="10" fontId="0" fillId="39" borderId="0" xfId="69" applyNumberFormat="1" applyFont="1" applyFill="1" applyBorder="1" applyAlignment="1" applyProtection="1">
      <alignment vertical="center"/>
      <protection locked="0"/>
    </xf>
    <xf numFmtId="10" fontId="0" fillId="0" borderId="0" xfId="69" applyNumberFormat="1" applyFont="1" applyFill="1" applyBorder="1" applyAlignment="1" applyProtection="1">
      <alignment horizontal="center" vertical="center"/>
      <protection locked="0"/>
    </xf>
    <xf numFmtId="181" fontId="0" fillId="0" borderId="0" xfId="84" applyNumberFormat="1" applyFont="1" applyFill="1" applyBorder="1" applyAlignment="1" applyProtection="1">
      <alignment vertical="center"/>
      <protection locked="0"/>
    </xf>
    <xf numFmtId="4" fontId="0" fillId="0" borderId="11" xfId="66" applyNumberFormat="1" applyFont="1" applyFill="1" applyBorder="1" applyAlignment="1" applyProtection="1">
      <alignment horizontal="center" vertical="center"/>
      <protection locked="0"/>
    </xf>
    <xf numFmtId="181" fontId="10" fillId="41" borderId="0" xfId="84" applyNumberFormat="1" applyFont="1" applyFill="1" applyBorder="1" applyAlignment="1" applyProtection="1">
      <alignment vertical="center"/>
      <protection locked="0"/>
    </xf>
    <xf numFmtId="10" fontId="0" fillId="0" borderId="0" xfId="69" applyNumberFormat="1" applyFont="1" applyFill="1" applyBorder="1" applyAlignment="1" applyProtection="1">
      <alignment vertical="center"/>
      <protection locked="0"/>
    </xf>
    <xf numFmtId="10" fontId="73" fillId="34" borderId="0" xfId="69" applyNumberFormat="1" applyFont="1" applyFill="1" applyBorder="1" applyAlignment="1" applyProtection="1">
      <alignment vertical="center"/>
      <protection locked="0"/>
    </xf>
    <xf numFmtId="181" fontId="73" fillId="34" borderId="0" xfId="84" applyNumberFormat="1" applyFont="1" applyFill="1" applyBorder="1" applyAlignment="1" applyProtection="1">
      <alignment vertical="center"/>
      <protection locked="0"/>
    </xf>
    <xf numFmtId="10" fontId="73" fillId="34" borderId="0" xfId="69" applyNumberFormat="1" applyFont="1" applyFill="1" applyBorder="1" applyAlignment="1" applyProtection="1">
      <alignment horizontal="center" vertical="center"/>
      <protection locked="0"/>
    </xf>
    <xf numFmtId="10" fontId="68" fillId="42" borderId="58" xfId="45" applyNumberFormat="1" applyFont="1" applyFill="1" applyBorder="1" applyAlignment="1" applyProtection="1">
      <alignment horizontal="center" vertical="center"/>
      <protection locked="0"/>
    </xf>
    <xf numFmtId="0" fontId="14" fillId="0" borderId="0" xfId="45" applyFont="1" applyFill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10" fontId="14" fillId="0" borderId="0" xfId="45" applyNumberFormat="1" applyFont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0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8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" fillId="0" borderId="14" xfId="45" applyFont="1" applyBorder="1" applyAlignment="1" applyProtection="1">
      <alignment vertical="center"/>
      <protection locked="0"/>
    </xf>
    <xf numFmtId="0" fontId="2" fillId="0" borderId="59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57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57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0" fillId="0" borderId="12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8" fontId="0" fillId="0" borderId="0" xfId="49" applyFont="1" applyFill="1" applyBorder="1" applyAlignment="1" applyProtection="1">
      <alignment horizontal="center" vertical="center" wrapText="1"/>
      <protection locked="0"/>
    </xf>
    <xf numFmtId="180" fontId="11" fillId="0" borderId="0" xfId="45" applyNumberFormat="1" applyFont="1" applyBorder="1" applyAlignment="1" applyProtection="1">
      <alignment horizontal="center" vertical="center" wrapText="1"/>
      <protection locked="0"/>
    </xf>
    <xf numFmtId="178" fontId="0" fillId="0" borderId="0" xfId="49" applyFont="1" applyFill="1" applyBorder="1" applyAlignment="1" applyProtection="1">
      <alignment vertical="center"/>
      <protection locked="0"/>
    </xf>
    <xf numFmtId="185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80" fontId="11" fillId="0" borderId="0" xfId="45" applyNumberFormat="1" applyFont="1" applyAlignment="1" applyProtection="1">
      <alignment horizontal="center" vertical="center"/>
      <protection locked="0"/>
    </xf>
    <xf numFmtId="0" fontId="4" fillId="0" borderId="44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vertical="center" wrapText="1"/>
      <protection hidden="1"/>
    </xf>
    <xf numFmtId="0" fontId="4" fillId="0" borderId="46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47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0" fontId="10" fillId="0" borderId="0" xfId="45" applyFont="1" applyBorder="1" applyAlignment="1" applyProtection="1">
      <alignment vertical="center" wrapText="1"/>
      <protection hidden="1"/>
    </xf>
    <xf numFmtId="202" fontId="10" fillId="0" borderId="47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47" xfId="4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5" applyFont="1" applyBorder="1" applyAlignment="1" applyProtection="1">
      <alignment horizontal="left" vertical="center"/>
      <protection hidden="1"/>
    </xf>
    <xf numFmtId="206" fontId="10" fillId="0" borderId="47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209" fontId="4" fillId="0" borderId="47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48" xfId="45" applyFont="1" applyBorder="1" applyAlignment="1" applyProtection="1">
      <alignment horizontal="center" vertical="center" wrapText="1"/>
      <protection hidden="1"/>
    </xf>
    <xf numFmtId="0" fontId="3" fillId="0" borderId="12" xfId="45" applyFont="1" applyBorder="1" applyAlignment="1" applyProtection="1">
      <alignment vertical="center" wrapText="1"/>
      <protection hidden="1"/>
    </xf>
    <xf numFmtId="0" fontId="3" fillId="0" borderId="13" xfId="45" applyFont="1" applyBorder="1" applyAlignment="1" applyProtection="1">
      <alignment vertical="center" wrapText="1"/>
      <protection hidden="1"/>
    </xf>
    <xf numFmtId="0" fontId="3" fillId="0" borderId="60" xfId="45" applyFont="1" applyBorder="1" applyAlignment="1" applyProtection="1">
      <alignment horizontal="center" vertical="center" wrapText="1"/>
      <protection hidden="1"/>
    </xf>
    <xf numFmtId="0" fontId="68" fillId="34" borderId="33" xfId="45" applyFont="1" applyFill="1" applyBorder="1" applyAlignment="1" applyProtection="1">
      <alignment horizontal="center" vertical="center" wrapText="1"/>
      <protection hidden="1"/>
    </xf>
    <xf numFmtId="0" fontId="68" fillId="34" borderId="45" xfId="45" applyFont="1" applyFill="1" applyBorder="1" applyAlignment="1" applyProtection="1">
      <alignment horizontal="center" vertical="center" wrapText="1"/>
      <protection hidden="1"/>
    </xf>
    <xf numFmtId="178" fontId="68" fillId="34" borderId="33" xfId="49" applyFont="1" applyFill="1" applyBorder="1" applyAlignment="1" applyProtection="1">
      <alignment horizontal="center" vertical="center" wrapText="1"/>
      <protection hidden="1"/>
    </xf>
    <xf numFmtId="180" fontId="73" fillId="34" borderId="33" xfId="45" applyNumberFormat="1" applyFont="1" applyFill="1" applyBorder="1" applyAlignment="1" applyProtection="1">
      <alignment horizontal="center" vertical="center" wrapText="1"/>
      <protection hidden="1"/>
    </xf>
    <xf numFmtId="182" fontId="10" fillId="33" borderId="61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62" xfId="45" applyFont="1" applyFill="1" applyBorder="1" applyAlignment="1" applyProtection="1">
      <alignment horizontal="center" vertical="center" wrapText="1"/>
      <protection hidden="1"/>
    </xf>
    <xf numFmtId="178" fontId="11" fillId="33" borderId="62" xfId="49" applyFont="1" applyFill="1" applyBorder="1" applyAlignment="1" applyProtection="1">
      <alignment horizontal="center" vertical="center" wrapText="1"/>
      <protection hidden="1"/>
    </xf>
    <xf numFmtId="180" fontId="10" fillId="33" borderId="63" xfId="45" applyNumberFormat="1" applyFont="1" applyFill="1" applyBorder="1" applyAlignment="1" applyProtection="1">
      <alignment horizontal="center" vertical="center" wrapText="1"/>
      <protection hidden="1"/>
    </xf>
    <xf numFmtId="182" fontId="10" fillId="43" borderId="64" xfId="45" applyNumberFormat="1" applyFont="1" applyFill="1" applyBorder="1" applyAlignment="1" applyProtection="1">
      <alignment horizontal="center" vertical="center" wrapText="1"/>
      <protection hidden="1"/>
    </xf>
    <xf numFmtId="0" fontId="10" fillId="43" borderId="65" xfId="45" applyFont="1" applyFill="1" applyBorder="1" applyAlignment="1" applyProtection="1">
      <alignment horizontal="center" vertical="center" wrapText="1"/>
      <protection hidden="1"/>
    </xf>
    <xf numFmtId="178" fontId="11" fillId="43" borderId="25" xfId="49" applyFont="1" applyFill="1" applyBorder="1" applyAlignment="1" applyProtection="1">
      <alignment horizontal="center" vertical="center" wrapText="1"/>
      <protection hidden="1"/>
    </xf>
    <xf numFmtId="178" fontId="11" fillId="43" borderId="66" xfId="49" applyFont="1" applyFill="1" applyBorder="1" applyAlignment="1" applyProtection="1">
      <alignment horizontal="center" vertical="center" wrapText="1"/>
      <protection hidden="1"/>
    </xf>
    <xf numFmtId="10" fontId="10" fillId="43" borderId="67" xfId="69" applyNumberFormat="1" applyFont="1" applyFill="1" applyBorder="1" applyAlignment="1" applyProtection="1">
      <alignment horizontal="center" vertical="center" wrapText="1"/>
      <protection hidden="1"/>
    </xf>
    <xf numFmtId="182" fontId="10" fillId="33" borderId="68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69" xfId="45" applyFont="1" applyFill="1" applyBorder="1" applyAlignment="1" applyProtection="1">
      <alignment horizontal="center" vertical="center" wrapText="1"/>
      <protection hidden="1"/>
    </xf>
    <xf numFmtId="178" fontId="11" fillId="33" borderId="69" xfId="49" applyFont="1" applyFill="1" applyBorder="1" applyAlignment="1" applyProtection="1">
      <alignment horizontal="center" vertical="center" wrapText="1"/>
      <protection hidden="1"/>
    </xf>
    <xf numFmtId="178" fontId="11" fillId="33" borderId="70" xfId="49" applyFont="1" applyFill="1" applyBorder="1" applyAlignment="1" applyProtection="1">
      <alignment horizontal="center" vertical="center" wrapText="1"/>
      <protection hidden="1"/>
    </xf>
    <xf numFmtId="0" fontId="68" fillId="34" borderId="71" xfId="45" applyFont="1" applyFill="1" applyBorder="1" applyAlignment="1" applyProtection="1">
      <alignment horizontal="center" vertical="center" wrapText="1"/>
      <protection hidden="1"/>
    </xf>
    <xf numFmtId="178" fontId="74" fillId="34" borderId="71" xfId="49" applyFont="1" applyFill="1" applyBorder="1" applyAlignment="1" applyProtection="1">
      <alignment horizontal="center" vertical="center" wrapText="1"/>
      <protection hidden="1"/>
    </xf>
    <xf numFmtId="9" fontId="73" fillId="34" borderId="71" xfId="6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180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Protection="1">
      <alignment/>
      <protection locked="0"/>
    </xf>
    <xf numFmtId="10" fontId="0" fillId="0" borderId="72" xfId="55" applyNumberFormat="1" applyFill="1" applyBorder="1" applyAlignment="1" applyProtection="1">
      <alignment horizontal="center" vertical="center"/>
      <protection locked="0"/>
    </xf>
    <xf numFmtId="10" fontId="0" fillId="0" borderId="73" xfId="55" applyNumberFormat="1" applyFill="1" applyBorder="1" applyAlignment="1" applyProtection="1">
      <alignment horizontal="center" vertical="center"/>
      <protection locked="0"/>
    </xf>
    <xf numFmtId="10" fontId="0" fillId="0" borderId="74" xfId="55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0" fontId="0" fillId="0" borderId="75" xfId="55" applyNumberFormat="1" applyFill="1" applyBorder="1" applyAlignment="1" applyProtection="1">
      <alignment horizontal="center" vertical="center"/>
      <protection locked="0"/>
    </xf>
    <xf numFmtId="10" fontId="0" fillId="0" borderId="76" xfId="55" applyNumberFormat="1" applyFill="1" applyBorder="1" applyAlignment="1" applyProtection="1">
      <alignment horizontal="center" vertical="center"/>
      <protection locked="0"/>
    </xf>
    <xf numFmtId="10" fontId="0" fillId="0" borderId="77" xfId="55" applyNumberForma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left" vertical="center"/>
      <protection locked="0"/>
    </xf>
    <xf numFmtId="2" fontId="0" fillId="0" borderId="0" xfId="45" applyNumberFormat="1" applyProtection="1">
      <alignment/>
      <protection locked="0"/>
    </xf>
    <xf numFmtId="14" fontId="0" fillId="0" borderId="0" xfId="45" applyNumberForma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2" fontId="0" fillId="0" borderId="0" xfId="45" applyNumberFormat="1" applyFill="1" applyProtection="1">
      <alignment/>
      <protection locked="0"/>
    </xf>
    <xf numFmtId="0" fontId="0" fillId="0" borderId="0" xfId="45" applyFill="1" applyProtection="1">
      <alignment/>
      <protection locked="0"/>
    </xf>
    <xf numFmtId="14" fontId="0" fillId="0" borderId="0" xfId="45" applyNumberFormat="1" applyFill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0" fillId="35" borderId="0" xfId="45" applyFill="1" applyProtection="1">
      <alignment/>
      <protection locked="0"/>
    </xf>
    <xf numFmtId="14" fontId="0" fillId="35" borderId="0" xfId="45" applyNumberFormat="1" applyFill="1" applyProtection="1">
      <alignment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23" xfId="45" applyFont="1" applyBorder="1" applyAlignment="1" applyProtection="1">
      <alignment vertical="center" wrapText="1"/>
      <protection hidden="1"/>
    </xf>
    <xf numFmtId="0" fontId="3" fillId="0" borderId="14" xfId="45" applyFont="1" applyBorder="1" applyAlignment="1" applyProtection="1">
      <alignment vertical="center" wrapText="1"/>
      <protection hidden="1"/>
    </xf>
    <xf numFmtId="0" fontId="0" fillId="0" borderId="14" xfId="45" applyFont="1" applyBorder="1" applyAlignment="1" applyProtection="1">
      <alignment vertical="center"/>
      <protection hidden="1"/>
    </xf>
    <xf numFmtId="0" fontId="0" fillId="0" borderId="59" xfId="45" applyFont="1" applyBorder="1" applyAlignment="1" applyProtection="1">
      <alignment vertical="center"/>
      <protection hidden="1"/>
    </xf>
    <xf numFmtId="0" fontId="4" fillId="0" borderId="1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202" fontId="4" fillId="0" borderId="0" xfId="45" applyNumberFormat="1" applyFont="1" applyBorder="1" applyAlignment="1" applyProtection="1">
      <alignment horizontal="center" vertical="center" wrapText="1"/>
      <protection hidden="1"/>
    </xf>
    <xf numFmtId="202" fontId="4" fillId="0" borderId="57" xfId="45" applyNumberFormat="1" applyFont="1" applyBorder="1" applyAlignment="1" applyProtection="1">
      <alignment horizontal="center" vertical="center" wrapText="1"/>
      <protection hidden="1"/>
    </xf>
    <xf numFmtId="0" fontId="7" fillId="0" borderId="15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57" xfId="45" applyFont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215" fontId="4" fillId="0" borderId="0" xfId="49" applyNumberFormat="1" applyFont="1" applyBorder="1" applyAlignment="1" applyProtection="1">
      <alignment horizontal="center" vertical="center"/>
      <protection hidden="1"/>
    </xf>
    <xf numFmtId="215" fontId="4" fillId="0" borderId="57" xfId="49" applyNumberFormat="1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212" fontId="4" fillId="0" borderId="0" xfId="49" applyNumberFormat="1" applyFont="1" applyBorder="1" applyAlignment="1" applyProtection="1">
      <alignment horizontal="center" vertical="center"/>
      <protection hidden="1"/>
    </xf>
    <xf numFmtId="212" fontId="4" fillId="0" borderId="57" xfId="49" applyNumberFormat="1" applyFont="1" applyBorder="1" applyAlignment="1" applyProtection="1">
      <alignment horizontal="center" vertical="center"/>
      <protection hidden="1"/>
    </xf>
    <xf numFmtId="0" fontId="3" fillId="0" borderId="15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0" fillId="0" borderId="57" xfId="45" applyFont="1" applyBorder="1" applyAlignment="1" applyProtection="1">
      <alignment vertical="center"/>
      <protection hidden="1"/>
    </xf>
    <xf numFmtId="0" fontId="3" fillId="0" borderId="59" xfId="45" applyFont="1" applyBorder="1" applyAlignment="1" applyProtection="1">
      <alignment vertical="center" wrapText="1"/>
      <protection hidden="1"/>
    </xf>
    <xf numFmtId="0" fontId="68" fillId="34" borderId="78" xfId="55" applyFont="1" applyFill="1" applyBorder="1" applyAlignment="1" applyProtection="1">
      <alignment horizontal="center" vertical="center"/>
      <protection hidden="1"/>
    </xf>
    <xf numFmtId="0" fontId="72" fillId="34" borderId="79" xfId="55" applyFont="1" applyFill="1" applyBorder="1" applyAlignment="1" applyProtection="1">
      <alignment horizontal="center" vertical="center"/>
      <protection hidden="1"/>
    </xf>
    <xf numFmtId="0" fontId="68" fillId="34" borderId="80" xfId="55" applyFont="1" applyFill="1" applyBorder="1" applyAlignment="1" applyProtection="1">
      <alignment horizontal="center" vertical="center"/>
      <protection hidden="1"/>
    </xf>
    <xf numFmtId="213" fontId="68" fillId="34" borderId="81" xfId="55" applyNumberFormat="1" applyFont="1" applyFill="1" applyBorder="1" applyAlignment="1" applyProtection="1">
      <alignment horizontal="center" vertical="center"/>
      <protection hidden="1"/>
    </xf>
    <xf numFmtId="213" fontId="68" fillId="34" borderId="82" xfId="55" applyNumberFormat="1" applyFont="1" applyFill="1" applyBorder="1" applyAlignment="1" applyProtection="1">
      <alignment horizontal="center" vertical="center"/>
      <protection hidden="1"/>
    </xf>
    <xf numFmtId="0" fontId="68" fillId="34" borderId="83" xfId="55" applyFont="1" applyFill="1" applyBorder="1" applyAlignment="1" applyProtection="1">
      <alignment horizontal="center" vertical="center"/>
      <protection hidden="1"/>
    </xf>
    <xf numFmtId="0" fontId="72" fillId="34" borderId="84" xfId="55" applyFont="1" applyFill="1" applyBorder="1" applyAlignment="1" applyProtection="1">
      <alignment horizontal="center" vertical="center"/>
      <protection hidden="1"/>
    </xf>
    <xf numFmtId="0" fontId="68" fillId="34" borderId="85" xfId="55" applyFont="1" applyFill="1" applyBorder="1" applyAlignment="1" applyProtection="1">
      <alignment horizontal="center" vertical="center"/>
      <protection hidden="1"/>
    </xf>
    <xf numFmtId="213" fontId="68" fillId="34" borderId="86" xfId="55" applyNumberFormat="1" applyFont="1" applyFill="1" applyBorder="1" applyAlignment="1" applyProtection="1">
      <alignment horizontal="center" vertical="center"/>
      <protection hidden="1"/>
    </xf>
    <xf numFmtId="213" fontId="68" fillId="34" borderId="87" xfId="55" applyNumberFormat="1" applyFont="1" applyFill="1" applyBorder="1" applyAlignment="1" applyProtection="1">
      <alignment horizontal="center" vertical="center"/>
      <protection hidden="1"/>
    </xf>
    <xf numFmtId="0" fontId="17" fillId="0" borderId="15" xfId="55" applyFont="1" applyBorder="1" applyAlignment="1" applyProtection="1">
      <alignment vertical="center"/>
      <protection hidden="1"/>
    </xf>
    <xf numFmtId="0" fontId="17" fillId="0" borderId="0" xfId="55" applyFont="1" applyBorder="1" applyAlignment="1" applyProtection="1">
      <alignment vertical="center"/>
      <protection hidden="1"/>
    </xf>
    <xf numFmtId="0" fontId="17" fillId="0" borderId="47" xfId="55" applyFont="1" applyBorder="1" applyAlignment="1" applyProtection="1">
      <alignment vertical="center"/>
      <protection hidden="1"/>
    </xf>
    <xf numFmtId="0" fontId="0" fillId="0" borderId="0" xfId="45" applyBorder="1" applyProtection="1">
      <alignment/>
      <protection hidden="1"/>
    </xf>
    <xf numFmtId="0" fontId="0" fillId="0" borderId="57" xfId="45" applyBorder="1" applyProtection="1">
      <alignment/>
      <protection hidden="1"/>
    </xf>
    <xf numFmtId="182" fontId="10" fillId="0" borderId="88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89" xfId="45" applyFont="1" applyFill="1" applyBorder="1" applyAlignment="1" applyProtection="1">
      <alignment horizontal="center" vertical="center" wrapText="1"/>
      <protection hidden="1"/>
    </xf>
    <xf numFmtId="10" fontId="4" fillId="0" borderId="89" xfId="55" applyNumberFormat="1" applyFont="1" applyBorder="1" applyAlignment="1" applyProtection="1">
      <alignment horizontal="center" vertical="center"/>
      <protection hidden="1"/>
    </xf>
    <xf numFmtId="186" fontId="4" fillId="0" borderId="82" xfId="55" applyNumberFormat="1" applyFont="1" applyBorder="1" applyAlignment="1" applyProtection="1">
      <alignment horizontal="center" vertical="center"/>
      <protection hidden="1"/>
    </xf>
    <xf numFmtId="182" fontId="10" fillId="0" borderId="37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45" applyFont="1" applyFill="1" applyBorder="1" applyAlignment="1" applyProtection="1">
      <alignment horizontal="center" vertical="center" wrapText="1"/>
      <protection hidden="1"/>
    </xf>
    <xf numFmtId="10" fontId="4" fillId="0" borderId="34" xfId="55" applyNumberFormat="1" applyFont="1" applyBorder="1" applyAlignment="1" applyProtection="1">
      <alignment horizontal="center" vertical="center"/>
      <protection hidden="1"/>
    </xf>
    <xf numFmtId="186" fontId="4" fillId="0" borderId="90" xfId="55" applyNumberFormat="1" applyFont="1" applyBorder="1" applyAlignment="1" applyProtection="1">
      <alignment horizontal="center" vertical="center"/>
      <protection hidden="1"/>
    </xf>
    <xf numFmtId="206" fontId="11" fillId="35" borderId="91" xfId="53" applyNumberFormat="1" applyFont="1" applyFill="1" applyBorder="1" applyAlignment="1" applyProtection="1">
      <alignment horizontal="center" vertical="center"/>
      <protection hidden="1"/>
    </xf>
    <xf numFmtId="182" fontId="10" fillId="0" borderId="36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35" xfId="45" applyFont="1" applyFill="1" applyBorder="1" applyAlignment="1" applyProtection="1">
      <alignment horizontal="center" vertical="center" wrapText="1"/>
      <protection hidden="1"/>
    </xf>
    <xf numFmtId="10" fontId="4" fillId="0" borderId="35" xfId="55" applyNumberFormat="1" applyFont="1" applyBorder="1" applyAlignment="1" applyProtection="1">
      <alignment horizontal="center" vertical="center"/>
      <protection hidden="1"/>
    </xf>
    <xf numFmtId="186" fontId="4" fillId="0" borderId="92" xfId="55" applyNumberFormat="1" applyFont="1" applyBorder="1" applyAlignment="1" applyProtection="1">
      <alignment horizontal="center" vertical="center"/>
      <protection hidden="1"/>
    </xf>
    <xf numFmtId="182" fontId="10" fillId="0" borderId="93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94" xfId="45" applyFont="1" applyFill="1" applyBorder="1" applyAlignment="1" applyProtection="1">
      <alignment horizontal="center" vertical="center" wrapText="1"/>
      <protection hidden="1"/>
    </xf>
    <xf numFmtId="10" fontId="4" fillId="0" borderId="94" xfId="55" applyNumberFormat="1" applyFont="1" applyBorder="1" applyAlignment="1" applyProtection="1">
      <alignment horizontal="center" vertical="center"/>
      <protection hidden="1"/>
    </xf>
    <xf numFmtId="186" fontId="4" fillId="0" borderId="87" xfId="55" applyNumberFormat="1" applyFont="1" applyBorder="1" applyAlignment="1" applyProtection="1">
      <alignment horizontal="center" vertical="center"/>
      <protection hidden="1"/>
    </xf>
    <xf numFmtId="206" fontId="11" fillId="35" borderId="95" xfId="53" applyNumberFormat="1" applyFont="1" applyFill="1" applyBorder="1" applyAlignment="1" applyProtection="1">
      <alignment horizontal="center" vertical="center"/>
      <protection hidden="1"/>
    </xf>
    <xf numFmtId="49" fontId="3" fillId="0" borderId="24" xfId="55" applyNumberFormat="1" applyFont="1" applyBorder="1" applyAlignment="1" applyProtection="1">
      <alignment horizontal="center"/>
      <protection hidden="1"/>
    </xf>
    <xf numFmtId="0" fontId="10" fillId="0" borderId="12" xfId="55" applyFont="1" applyBorder="1" applyAlignment="1" applyProtection="1">
      <alignment horizontal="center"/>
      <protection hidden="1"/>
    </xf>
    <xf numFmtId="10" fontId="4" fillId="0" borderId="12" xfId="55" applyNumberFormat="1" applyFont="1" applyBorder="1" applyAlignment="1" applyProtection="1">
      <alignment horizontal="center" vertical="center"/>
      <protection hidden="1"/>
    </xf>
    <xf numFmtId="10" fontId="4" fillId="0" borderId="12" xfId="55" applyNumberFormat="1" applyFont="1" applyBorder="1" applyAlignment="1" applyProtection="1">
      <alignment horizontal="center"/>
      <protection hidden="1"/>
    </xf>
    <xf numFmtId="10" fontId="4" fillId="0" borderId="96" xfId="55" applyNumberFormat="1" applyFont="1" applyBorder="1" applyAlignment="1" applyProtection="1">
      <alignment horizontal="center"/>
      <protection hidden="1"/>
    </xf>
    <xf numFmtId="178" fontId="5" fillId="0" borderId="49" xfId="51" applyFont="1" applyFill="1" applyBorder="1" applyAlignment="1" applyProtection="1">
      <alignment horizontal="center" vertical="center"/>
      <protection hidden="1"/>
    </xf>
    <xf numFmtId="178" fontId="5" fillId="0" borderId="51" xfId="51" applyFont="1" applyFill="1" applyBorder="1" applyAlignment="1" applyProtection="1">
      <alignment horizontal="center" vertical="center"/>
      <protection hidden="1"/>
    </xf>
    <xf numFmtId="9" fontId="5" fillId="0" borderId="48" xfId="55" applyNumberFormat="1" applyFont="1" applyBorder="1" applyAlignment="1" applyProtection="1">
      <alignment horizontal="center" vertical="center"/>
      <protection hidden="1"/>
    </xf>
    <xf numFmtId="178" fontId="5" fillId="0" borderId="42" xfId="49" applyFont="1" applyFill="1" applyBorder="1" applyAlignment="1" applyProtection="1">
      <alignment horizontal="center" vertical="center"/>
      <protection hidden="1"/>
    </xf>
    <xf numFmtId="178" fontId="18" fillId="0" borderId="44" xfId="49" applyFont="1" applyFill="1" applyBorder="1" applyAlignment="1" applyProtection="1">
      <alignment horizontal="center" vertical="center"/>
      <protection hidden="1"/>
    </xf>
    <xf numFmtId="178" fontId="18" fillId="0" borderId="97" xfId="49" applyFont="1" applyFill="1" applyBorder="1" applyAlignment="1" applyProtection="1">
      <alignment horizontal="center" vertical="center"/>
      <protection hidden="1"/>
    </xf>
    <xf numFmtId="178" fontId="18" fillId="0" borderId="6" xfId="49" applyFont="1" applyFill="1" applyBorder="1" applyAlignment="1" applyProtection="1">
      <alignment horizontal="center" vertical="center"/>
      <protection hidden="1"/>
    </xf>
    <xf numFmtId="178" fontId="18" fillId="0" borderId="92" xfId="49" applyFont="1" applyFill="1" applyBorder="1" applyAlignment="1" applyProtection="1">
      <alignment horizontal="center" vertical="center"/>
      <protection hidden="1"/>
    </xf>
    <xf numFmtId="178" fontId="18" fillId="0" borderId="48" xfId="49" applyFont="1" applyFill="1" applyBorder="1" applyAlignment="1" applyProtection="1">
      <alignment horizontal="center" vertical="center"/>
      <protection hidden="1"/>
    </xf>
    <xf numFmtId="178" fontId="18" fillId="0" borderId="98" xfId="49" applyFont="1" applyFill="1" applyBorder="1" applyAlignment="1" applyProtection="1">
      <alignment horizontal="center" vertical="center"/>
      <protection hidden="1"/>
    </xf>
    <xf numFmtId="0" fontId="68" fillId="34" borderId="49" xfId="55" applyFont="1" applyFill="1" applyBorder="1" applyAlignment="1" applyProtection="1">
      <alignment horizontal="center" vertical="center"/>
      <protection hidden="1"/>
    </xf>
    <xf numFmtId="0" fontId="68" fillId="34" borderId="51" xfId="55" applyFont="1" applyFill="1" applyBorder="1" applyAlignment="1" applyProtection="1">
      <alignment horizontal="center" vertical="center"/>
      <protection hidden="1"/>
    </xf>
    <xf numFmtId="9" fontId="68" fillId="34" borderId="55" xfId="55" applyNumberFormat="1" applyFont="1" applyFill="1" applyBorder="1" applyAlignment="1" applyProtection="1">
      <alignment horizontal="center" vertical="center"/>
      <protection hidden="1"/>
    </xf>
    <xf numFmtId="178" fontId="68" fillId="34" borderId="42" xfId="49" applyFont="1" applyFill="1" applyBorder="1" applyAlignment="1" applyProtection="1">
      <alignment horizontal="center" vertical="center"/>
      <protection hidden="1"/>
    </xf>
    <xf numFmtId="178" fontId="71" fillId="34" borderId="44" xfId="49" applyFont="1" applyFill="1" applyBorder="1" applyAlignment="1" applyProtection="1">
      <alignment horizontal="center" vertical="center"/>
      <protection hidden="1"/>
    </xf>
    <xf numFmtId="178" fontId="71" fillId="34" borderId="6" xfId="49" applyFont="1" applyFill="1" applyBorder="1" applyAlignment="1" applyProtection="1">
      <alignment horizontal="center" vertical="center"/>
      <protection hidden="1"/>
    </xf>
    <xf numFmtId="0" fontId="68" fillId="34" borderId="50" xfId="55" applyFont="1" applyFill="1" applyBorder="1" applyAlignment="1" applyProtection="1">
      <alignment horizontal="center" vertical="center"/>
      <protection hidden="1"/>
    </xf>
    <xf numFmtId="0" fontId="68" fillId="34" borderId="52" xfId="55" applyFont="1" applyFill="1" applyBorder="1" applyAlignment="1" applyProtection="1">
      <alignment horizontal="center" vertical="center"/>
      <protection hidden="1"/>
    </xf>
    <xf numFmtId="9" fontId="68" fillId="34" borderId="56" xfId="55" applyNumberFormat="1" applyFont="1" applyFill="1" applyBorder="1" applyAlignment="1" applyProtection="1">
      <alignment horizontal="center" vertical="center"/>
      <protection hidden="1"/>
    </xf>
    <xf numFmtId="178" fontId="68" fillId="34" borderId="43" xfId="49" applyFont="1" applyFill="1" applyBorder="1" applyAlignment="1" applyProtection="1">
      <alignment horizontal="center" vertical="center"/>
      <protection hidden="1"/>
    </xf>
    <xf numFmtId="178" fontId="71" fillId="34" borderId="86" xfId="49" applyFont="1" applyFill="1" applyBorder="1" applyAlignment="1" applyProtection="1">
      <alignment horizontal="center" vertical="center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180" fontId="4" fillId="0" borderId="57" xfId="45" applyNumberFormat="1" applyFont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horizontal="left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202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8" fontId="4" fillId="0" borderId="57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206" fontId="4" fillId="0" borderId="0" xfId="45" applyNumberFormat="1" applyFont="1" applyBorder="1" applyAlignment="1" applyProtection="1">
      <alignment horizontal="center" vertical="center" wrapText="1"/>
      <protection hidden="1"/>
    </xf>
    <xf numFmtId="178" fontId="4" fillId="0" borderId="57" xfId="49" applyFont="1" applyFill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8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57" xfId="45" applyNumberFormat="1" applyFont="1" applyBorder="1" applyAlignment="1" applyProtection="1">
      <alignment horizontal="center" vertical="center" wrapText="1"/>
      <protection hidden="1"/>
    </xf>
    <xf numFmtId="0" fontId="4" fillId="0" borderId="99" xfId="45" applyFont="1" applyBorder="1" applyAlignment="1" applyProtection="1">
      <alignment vertical="center"/>
      <protection hidden="1"/>
    </xf>
    <xf numFmtId="0" fontId="7" fillId="0" borderId="100" xfId="45" applyFont="1" applyFill="1" applyBorder="1" applyAlignment="1" applyProtection="1">
      <alignment vertical="center"/>
      <protection hidden="1"/>
    </xf>
    <xf numFmtId="0" fontId="4" fillId="0" borderId="100" xfId="45" applyFont="1" applyBorder="1" applyAlignment="1" applyProtection="1">
      <alignment vertical="center"/>
      <protection hidden="1"/>
    </xf>
    <xf numFmtId="0" fontId="8" fillId="0" borderId="100" xfId="45" applyFont="1" applyBorder="1" applyAlignment="1" applyProtection="1">
      <alignment vertical="center" wrapText="1"/>
      <protection hidden="1"/>
    </xf>
    <xf numFmtId="209" fontId="4" fillId="0" borderId="100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101" xfId="45" applyFont="1" applyFill="1" applyBorder="1" applyAlignment="1" applyProtection="1">
      <alignment vertical="center"/>
      <protection hidden="1"/>
    </xf>
    <xf numFmtId="0" fontId="0" fillId="0" borderId="15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57" xfId="45" applyFont="1" applyBorder="1" applyAlignment="1" applyProtection="1">
      <alignment horizontal="center" vertical="center" wrapText="1"/>
      <protection hidden="1"/>
    </xf>
    <xf numFmtId="0" fontId="68" fillId="34" borderId="33" xfId="45" applyFont="1" applyFill="1" applyBorder="1" applyAlignment="1" applyProtection="1">
      <alignment horizontal="left" vertical="center" wrapText="1"/>
      <protection hidden="1"/>
    </xf>
    <xf numFmtId="0" fontId="68" fillId="34" borderId="44" xfId="45" applyFont="1" applyFill="1" applyBorder="1" applyAlignment="1" applyProtection="1">
      <alignment horizontal="center" vertical="center" wrapText="1"/>
      <protection hidden="1"/>
    </xf>
    <xf numFmtId="4" fontId="68" fillId="42" borderId="33" xfId="45" applyNumberFormat="1" applyFont="1" applyFill="1" applyBorder="1" applyAlignment="1" applyProtection="1">
      <alignment horizontal="center" vertical="center" wrapText="1"/>
      <protection hidden="1"/>
    </xf>
    <xf numFmtId="4" fontId="68" fillId="34" borderId="44" xfId="45" applyNumberFormat="1" applyFont="1" applyFill="1" applyBorder="1" applyAlignment="1" applyProtection="1">
      <alignment horizontal="center" vertical="center" wrapText="1"/>
      <protection hidden="1"/>
    </xf>
    <xf numFmtId="178" fontId="68" fillId="34" borderId="44" xfId="49" applyFont="1" applyFill="1" applyBorder="1" applyAlignment="1" applyProtection="1">
      <alignment horizontal="center" vertical="center" wrapText="1"/>
      <protection hidden="1"/>
    </xf>
    <xf numFmtId="180" fontId="68" fillId="34" borderId="97" xfId="45" applyNumberFormat="1" applyFont="1" applyFill="1" applyBorder="1" applyAlignment="1" applyProtection="1">
      <alignment horizontal="center" vertical="center" wrapText="1"/>
      <protection hidden="1"/>
    </xf>
    <xf numFmtId="182" fontId="10" fillId="44" borderId="102" xfId="45" applyNumberFormat="1" applyFont="1" applyFill="1" applyBorder="1" applyAlignment="1" applyProtection="1">
      <alignment horizontal="center" vertical="center" wrapText="1"/>
      <protection hidden="1"/>
    </xf>
    <xf numFmtId="182" fontId="10" fillId="44" borderId="103" xfId="45" applyNumberFormat="1" applyFont="1" applyFill="1" applyBorder="1" applyAlignment="1" applyProtection="1">
      <alignment horizontal="center" vertical="center" wrapText="1"/>
      <protection hidden="1"/>
    </xf>
    <xf numFmtId="182" fontId="10" fillId="45" borderId="104" xfId="45" applyNumberFormat="1" applyFont="1" applyFill="1" applyBorder="1" applyAlignment="1" applyProtection="1">
      <alignment horizontal="center" vertical="center" wrapText="1"/>
      <protection hidden="1"/>
    </xf>
    <xf numFmtId="0" fontId="10" fillId="46" borderId="104" xfId="45" applyFont="1" applyFill="1" applyBorder="1" applyAlignment="1" applyProtection="1">
      <alignment horizontal="left" vertical="center" wrapText="1"/>
      <protection hidden="1"/>
    </xf>
    <xf numFmtId="178" fontId="10" fillId="46" borderId="104" xfId="45" applyNumberFormat="1" applyFont="1" applyFill="1" applyBorder="1" applyAlignment="1" applyProtection="1">
      <alignment horizontal="centerContinuous" vertical="center" wrapText="1"/>
      <protection hidden="1"/>
    </xf>
    <xf numFmtId="178" fontId="10" fillId="46" borderId="104" xfId="49" applyFont="1" applyFill="1" applyBorder="1" applyAlignment="1" applyProtection="1">
      <alignment horizontal="centerContinuous" vertical="center" wrapText="1"/>
      <protection hidden="1"/>
    </xf>
    <xf numFmtId="10" fontId="10" fillId="46" borderId="105" xfId="69" applyNumberFormat="1" applyFont="1" applyFill="1" applyBorder="1" applyAlignment="1" applyProtection="1">
      <alignment horizontal="center" vertical="center" wrapText="1"/>
      <protection hidden="1"/>
    </xf>
    <xf numFmtId="0" fontId="3" fillId="0" borderId="106" xfId="45" applyFont="1" applyFill="1" applyBorder="1" applyAlignment="1" applyProtection="1">
      <alignment horizontal="center" vertical="center"/>
      <protection hidden="1"/>
    </xf>
    <xf numFmtId="0" fontId="3" fillId="0" borderId="107" xfId="45" applyFont="1" applyFill="1" applyBorder="1" applyAlignment="1" applyProtection="1">
      <alignment horizontal="center" vertical="center"/>
      <protection hidden="1"/>
    </xf>
    <xf numFmtId="0" fontId="3" fillId="0" borderId="108" xfId="45" applyFont="1" applyFill="1" applyBorder="1" applyAlignment="1" applyProtection="1">
      <alignment horizontal="center" vertical="center" wrapText="1"/>
      <protection hidden="1"/>
    </xf>
    <xf numFmtId="0" fontId="3" fillId="0" borderId="108" xfId="45" applyFont="1" applyBorder="1" applyAlignment="1" applyProtection="1">
      <alignment horizontal="left" vertical="center" wrapText="1"/>
      <protection hidden="1"/>
    </xf>
    <xf numFmtId="178" fontId="3" fillId="0" borderId="108" xfId="49" applyFont="1" applyFill="1" applyBorder="1" applyAlignment="1" applyProtection="1">
      <alignment horizontal="centerContinuous" vertical="center"/>
      <protection hidden="1"/>
    </xf>
    <xf numFmtId="10" fontId="3" fillId="0" borderId="109" xfId="69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4" fontId="0" fillId="0" borderId="11" xfId="0" applyNumberFormat="1" applyFill="1" applyBorder="1" applyAlignment="1" applyProtection="1">
      <alignment horizontal="center" vertical="center"/>
      <protection hidden="1"/>
    </xf>
    <xf numFmtId="4" fontId="0" fillId="0" borderId="25" xfId="66" applyNumberFormat="1" applyFont="1" applyFill="1" applyBorder="1" applyAlignment="1" applyProtection="1">
      <alignment horizontal="center" vertical="center"/>
      <protection hidden="1"/>
    </xf>
    <xf numFmtId="10" fontId="0" fillId="0" borderId="110" xfId="69" applyNumberFormat="1" applyFont="1" applyFill="1" applyBorder="1" applyAlignment="1" applyProtection="1">
      <alignment horizontal="center" vertical="center"/>
      <protection hidden="1"/>
    </xf>
    <xf numFmtId="182" fontId="10" fillId="46" borderId="102" xfId="45" applyNumberFormat="1" applyFont="1" applyFill="1" applyBorder="1" applyAlignment="1" applyProtection="1">
      <alignment horizontal="center" vertical="center" wrapText="1"/>
      <protection hidden="1"/>
    </xf>
    <xf numFmtId="182" fontId="10" fillId="46" borderId="103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45" applyFont="1" applyFill="1" applyBorder="1" applyAlignment="1" applyProtection="1">
      <alignment horizontal="center" vertical="center" wrapText="1"/>
      <protection hidden="1"/>
    </xf>
    <xf numFmtId="10" fontId="0" fillId="0" borderId="111" xfId="69" applyNumberFormat="1" applyFont="1" applyFill="1" applyBorder="1" applyAlignment="1" applyProtection="1">
      <alignment horizontal="center" vertical="center"/>
      <protection hidden="1"/>
    </xf>
    <xf numFmtId="0" fontId="3" fillId="0" borderId="112" xfId="45" applyFont="1" applyFill="1" applyBorder="1" applyAlignment="1" applyProtection="1">
      <alignment horizontal="center" vertical="center"/>
      <protection hidden="1"/>
    </xf>
    <xf numFmtId="0" fontId="3" fillId="0" borderId="113" xfId="45" applyFont="1" applyFill="1" applyBorder="1" applyAlignment="1" applyProtection="1">
      <alignment horizontal="center" vertical="center"/>
      <protection hidden="1"/>
    </xf>
    <xf numFmtId="0" fontId="3" fillId="0" borderId="114" xfId="45" applyFont="1" applyFill="1" applyBorder="1" applyAlignment="1" applyProtection="1">
      <alignment horizontal="center" vertical="center" wrapText="1"/>
      <protection hidden="1"/>
    </xf>
    <xf numFmtId="0" fontId="3" fillId="0" borderId="114" xfId="45" applyFont="1" applyBorder="1" applyAlignment="1" applyProtection="1">
      <alignment horizontal="left" vertical="center" wrapText="1"/>
      <protection hidden="1"/>
    </xf>
    <xf numFmtId="178" fontId="3" fillId="0" borderId="114" xfId="49" applyFont="1" applyFill="1" applyBorder="1" applyAlignment="1" applyProtection="1">
      <alignment horizontal="centerContinuous" vertical="center"/>
      <protection hidden="1"/>
    </xf>
    <xf numFmtId="10" fontId="3" fillId="0" borderId="115" xfId="69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45" applyFont="1" applyFill="1" applyBorder="1" applyAlignment="1" applyProtection="1">
      <alignment horizontal="center" vertical="center" wrapText="1"/>
      <protection hidden="1"/>
    </xf>
    <xf numFmtId="4" fontId="0" fillId="0" borderId="11" xfId="66" applyNumberFormat="1" applyFont="1" applyFill="1" applyBorder="1" applyAlignment="1" applyProtection="1">
      <alignment horizontal="center" vertical="center"/>
      <protection hidden="1"/>
    </xf>
    <xf numFmtId="0" fontId="3" fillId="0" borderId="106" xfId="45" applyFont="1" applyBorder="1" applyAlignment="1" applyProtection="1">
      <alignment horizontal="center" vertical="center"/>
      <protection hidden="1"/>
    </xf>
    <xf numFmtId="0" fontId="3" fillId="0" borderId="107" xfId="45" applyFont="1" applyBorder="1" applyAlignment="1" applyProtection="1">
      <alignment horizontal="center" vertical="center"/>
      <protection hidden="1"/>
    </xf>
    <xf numFmtId="0" fontId="0" fillId="0" borderId="16" xfId="45" applyFont="1" applyFill="1" applyBorder="1" applyAlignment="1" applyProtection="1">
      <alignment horizontal="center" vertical="center" wrapText="1"/>
      <protection hidden="1"/>
    </xf>
    <xf numFmtId="4" fontId="0" fillId="0" borderId="25" xfId="0" applyNumberFormat="1" applyFont="1" applyFill="1" applyBorder="1" applyAlignment="1" applyProtection="1">
      <alignment horizontal="center" vertical="center"/>
      <protection hidden="1"/>
    </xf>
    <xf numFmtId="10" fontId="0" fillId="0" borderId="116" xfId="69" applyNumberFormat="1" applyFont="1" applyFill="1" applyBorder="1" applyAlignment="1" applyProtection="1">
      <alignment horizontal="center" vertical="center"/>
      <protection hidden="1"/>
    </xf>
    <xf numFmtId="0" fontId="0" fillId="0" borderId="117" xfId="45" applyFont="1" applyFill="1" applyBorder="1" applyAlignment="1" applyProtection="1">
      <alignment horizontal="center" vertical="center" wrapText="1"/>
      <protection hidden="1"/>
    </xf>
    <xf numFmtId="4" fontId="0" fillId="0" borderId="117" xfId="0" applyNumberFormat="1" applyFont="1" applyFill="1" applyBorder="1" applyAlignment="1" applyProtection="1">
      <alignment horizontal="center" vertical="center"/>
      <protection hidden="1"/>
    </xf>
    <xf numFmtId="0" fontId="0" fillId="0" borderId="118" xfId="0" applyFont="1" applyFill="1" applyBorder="1" applyAlignment="1" applyProtection="1">
      <alignment horizontal="center" vertical="center"/>
      <protection hidden="1"/>
    </xf>
    <xf numFmtId="0" fontId="0" fillId="0" borderId="118" xfId="0" applyFont="1" applyFill="1" applyBorder="1" applyAlignment="1" applyProtection="1">
      <alignment horizontal="left" vertical="center" wrapText="1"/>
      <protection hidden="1"/>
    </xf>
    <xf numFmtId="4" fontId="0" fillId="0" borderId="118" xfId="0" applyNumberFormat="1" applyFont="1" applyFill="1" applyBorder="1" applyAlignment="1" applyProtection="1">
      <alignment horizontal="center" vertical="center"/>
      <protection hidden="1"/>
    </xf>
    <xf numFmtId="0" fontId="68" fillId="34" borderId="119" xfId="45" applyFont="1" applyFill="1" applyBorder="1" applyAlignment="1" applyProtection="1">
      <alignment vertical="center"/>
      <protection hidden="1"/>
    </xf>
    <xf numFmtId="0" fontId="68" fillId="34" borderId="120" xfId="45" applyFont="1" applyFill="1" applyBorder="1" applyAlignment="1" applyProtection="1">
      <alignment vertical="center"/>
      <protection hidden="1"/>
    </xf>
    <xf numFmtId="0" fontId="68" fillId="34" borderId="121" xfId="45" applyFont="1" applyFill="1" applyBorder="1" applyAlignment="1" applyProtection="1">
      <alignment horizontal="left" vertical="center"/>
      <protection hidden="1"/>
    </xf>
    <xf numFmtId="0" fontId="68" fillId="34" borderId="121" xfId="45" applyFont="1" applyFill="1" applyBorder="1" applyAlignment="1" applyProtection="1">
      <alignment horizontal="center" vertical="center"/>
      <protection hidden="1"/>
    </xf>
    <xf numFmtId="4" fontId="68" fillId="42" borderId="58" xfId="45" applyNumberFormat="1" applyFont="1" applyFill="1" applyBorder="1" applyAlignment="1" applyProtection="1">
      <alignment horizontal="center" vertical="center"/>
      <protection hidden="1"/>
    </xf>
    <xf numFmtId="185" fontId="68" fillId="34" borderId="122" xfId="49" applyNumberFormat="1" applyFont="1" applyFill="1" applyBorder="1" applyAlignment="1" applyProtection="1">
      <alignment horizontal="center" vertical="center"/>
      <protection hidden="1"/>
    </xf>
    <xf numFmtId="9" fontId="70" fillId="34" borderId="123" xfId="45" applyNumberFormat="1" applyFont="1" applyFill="1" applyBorder="1" applyAlignment="1" applyProtection="1">
      <alignment horizontal="center" vertical="center" wrapText="1"/>
      <protection hidden="1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Neutra" xfId="54"/>
    <cellStyle name="Normal 2" xfId="55"/>
    <cellStyle name="Normal 2 2" xfId="56"/>
    <cellStyle name="Normal 2 3" xfId="57"/>
    <cellStyle name="Normal 2 4 3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ta" xfId="67"/>
    <cellStyle name="planilhas" xfId="68"/>
    <cellStyle name="Percent" xfId="69"/>
    <cellStyle name="Porcentagem 2" xfId="70"/>
    <cellStyle name="Saída" xfId="71"/>
    <cellStyle name="Comma [0]" xfId="72"/>
    <cellStyle name="Separador de milhares 2" xfId="73"/>
    <cellStyle name="Separador de milhares 3" xfId="74"/>
    <cellStyle name="SNEVERS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</cellStyles>
  <dxfs count="17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733425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14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90"/>
  <sheetViews>
    <sheetView showZeros="0" tabSelected="1" view="pageBreakPreview" zoomScale="85" zoomScaleNormal="85" zoomScaleSheetLayoutView="85" workbookViewId="0" topLeftCell="A1">
      <selection activeCell="D4" sqref="D4"/>
    </sheetView>
  </sheetViews>
  <sheetFormatPr defaultColWidth="9.140625" defaultRowHeight="16.5" customHeight="1" outlineLevelRow="1" outlineLevelCol="1"/>
  <cols>
    <col min="1" max="1" width="12.00390625" style="223" customWidth="1"/>
    <col min="2" max="2" width="12.140625" style="223" customWidth="1"/>
    <col min="3" max="3" width="16.8515625" style="171" bestFit="1" customWidth="1"/>
    <col min="4" max="4" width="86.7109375" style="224" customWidth="1"/>
    <col min="5" max="5" width="10.7109375" style="223" customWidth="1"/>
    <col min="6" max="6" width="11.7109375" style="225" customWidth="1"/>
    <col min="7" max="7" width="14.00390625" style="209" customWidth="1"/>
    <col min="8" max="8" width="31.8515625" style="226" customWidth="1"/>
    <col min="9" max="9" width="13.140625" style="220" customWidth="1"/>
    <col min="10" max="10" width="12.421875" style="1" customWidth="1"/>
    <col min="11" max="11" width="9.57421875" style="2" customWidth="1"/>
    <col min="12" max="16" width="13.7109375" style="2" customWidth="1" outlineLevel="1"/>
    <col min="17" max="17" width="15.8515625" style="2" customWidth="1"/>
    <col min="18" max="18" width="9.57421875" style="2" customWidth="1"/>
    <col min="19" max="23" width="13.7109375" style="2" customWidth="1" outlineLevel="1"/>
    <col min="24" max="24" width="14.57421875" style="2" customWidth="1"/>
    <col min="25" max="25" width="9.57421875" style="2" customWidth="1"/>
    <col min="26" max="30" width="13.7109375" style="2" customWidth="1" outlineLevel="1"/>
    <col min="31" max="31" width="14.7109375" style="2" customWidth="1"/>
    <col min="32" max="32" width="9.57421875" style="2" customWidth="1"/>
    <col min="33" max="37" width="13.7109375" style="2" customWidth="1" outlineLevel="1"/>
    <col min="38" max="38" width="14.140625" style="2" customWidth="1"/>
    <col min="39" max="39" width="9.57421875" style="2" customWidth="1"/>
    <col min="40" max="44" width="13.7109375" style="2" customWidth="1" outlineLevel="1"/>
    <col min="45" max="45" width="12.8515625" style="2" bestFit="1" customWidth="1"/>
    <col min="46" max="46" width="9.57421875" style="2" customWidth="1"/>
    <col min="47" max="51" width="13.7109375" style="2" customWidth="1" outlineLevel="1"/>
    <col min="52" max="52" width="12.8515625" style="2" bestFit="1" customWidth="1"/>
    <col min="53" max="53" width="9.57421875" style="2" customWidth="1"/>
    <col min="54" max="58" width="13.7109375" style="2" customWidth="1" outlineLevel="1"/>
    <col min="59" max="59" width="12.8515625" style="2" bestFit="1" customWidth="1"/>
    <col min="60" max="60" width="9.57421875" style="2" customWidth="1"/>
    <col min="61" max="65" width="13.7109375" style="2" customWidth="1" outlineLevel="1"/>
    <col min="66" max="66" width="12.140625" style="2" bestFit="1" customWidth="1"/>
    <col min="67" max="67" width="9.57421875" style="2" customWidth="1"/>
    <col min="68" max="72" width="13.7109375" style="2" customWidth="1" outlineLevel="1"/>
    <col min="73" max="73" width="12.140625" style="2" customWidth="1"/>
    <col min="74" max="74" width="9.57421875" style="2" customWidth="1"/>
    <col min="75" max="79" width="13.7109375" style="2" customWidth="1" outlineLevel="1"/>
    <col min="80" max="80" width="12.140625" style="2" customWidth="1"/>
    <col min="81" max="81" width="9.57421875" style="2" customWidth="1"/>
    <col min="82" max="86" width="13.7109375" style="2" customWidth="1" outlineLevel="1"/>
    <col min="87" max="87" width="19.421875" style="2" customWidth="1"/>
    <col min="88" max="88" width="9.57421875" style="2" customWidth="1"/>
    <col min="89" max="89" width="13.7109375" style="2" customWidth="1" outlineLevel="1"/>
    <col min="90" max="93" width="15.28125" style="2" customWidth="1" outlineLevel="1"/>
    <col min="94" max="94" width="21.00390625" style="2" customWidth="1"/>
    <col min="95" max="95" width="9.57421875" style="2" customWidth="1"/>
    <col min="96" max="96" width="13.7109375" style="2" customWidth="1" outlineLevel="1"/>
    <col min="97" max="100" width="15.28125" style="2" customWidth="1" outlineLevel="1"/>
    <col min="101" max="101" width="18.00390625" style="2" customWidth="1"/>
    <col min="102" max="102" width="9.57421875" style="2" customWidth="1"/>
    <col min="103" max="103" width="13.7109375" style="2" customWidth="1" outlineLevel="1"/>
    <col min="104" max="107" width="15.28125" style="2" customWidth="1" outlineLevel="1"/>
    <col min="108" max="108" width="18.00390625" style="2" customWidth="1"/>
    <col min="109" max="109" width="9.57421875" style="2" customWidth="1"/>
    <col min="110" max="110" width="13.7109375" style="2" customWidth="1" outlineLevel="1"/>
    <col min="111" max="114" width="15.28125" style="2" customWidth="1" outlineLevel="1"/>
    <col min="115" max="115" width="20.57421875" style="2" customWidth="1"/>
    <col min="116" max="116" width="9.57421875" style="2" customWidth="1"/>
    <col min="117" max="117" width="13.7109375" style="2" customWidth="1" outlineLevel="1"/>
    <col min="118" max="121" width="15.28125" style="2" customWidth="1" outlineLevel="1"/>
    <col min="122" max="122" width="18.00390625" style="2" customWidth="1"/>
    <col min="123" max="123" width="9.57421875" style="2" customWidth="1"/>
    <col min="124" max="124" width="13.7109375" style="2" customWidth="1" outlineLevel="1"/>
    <col min="125" max="128" width="15.28125" style="2" customWidth="1" outlineLevel="1"/>
    <col min="129" max="129" width="18.28125" style="2" customWidth="1"/>
    <col min="130" max="130" width="9.57421875" style="2" customWidth="1"/>
    <col min="131" max="131" width="13.7109375" style="2" customWidth="1" outlineLevel="1"/>
    <col min="132" max="135" width="15.28125" style="2" customWidth="1" outlineLevel="1"/>
    <col min="136" max="136" width="18.28125" style="2" customWidth="1"/>
    <col min="137" max="137" width="13.8515625" style="2" customWidth="1"/>
    <col min="138" max="138" width="20.8515625" style="2" customWidth="1"/>
    <col min="139" max="139" width="11.421875" style="2" customWidth="1"/>
    <col min="140" max="140" width="23.7109375" style="66" customWidth="1"/>
    <col min="141" max="141" width="14.28125" style="60" bestFit="1" customWidth="1"/>
    <col min="142" max="16384" width="9.140625" style="60" customWidth="1"/>
  </cols>
  <sheetData>
    <row r="1" spans="1:12" ht="30" customHeight="1">
      <c r="A1" s="166"/>
      <c r="B1" s="167"/>
      <c r="C1" s="168"/>
      <c r="D1" s="230"/>
      <c r="E1" s="230"/>
      <c r="F1" s="230"/>
      <c r="G1" s="230"/>
      <c r="H1" s="230"/>
      <c r="I1" s="231"/>
      <c r="J1" s="163"/>
      <c r="K1" s="164"/>
      <c r="L1" s="164"/>
    </row>
    <row r="2" spans="1:12" ht="15.75" customHeight="1">
      <c r="A2" s="169"/>
      <c r="B2" s="170"/>
      <c r="D2" s="232"/>
      <c r="E2" s="232"/>
      <c r="F2" s="232"/>
      <c r="G2" s="232"/>
      <c r="H2" s="232"/>
      <c r="I2" s="233"/>
      <c r="J2" s="165"/>
      <c r="K2" s="164"/>
      <c r="L2" s="164"/>
    </row>
    <row r="3" spans="1:11" ht="18">
      <c r="A3" s="169"/>
      <c r="B3" s="170"/>
      <c r="D3" s="234"/>
      <c r="E3" s="234"/>
      <c r="F3" s="234"/>
      <c r="G3" s="234"/>
      <c r="H3" s="234"/>
      <c r="I3" s="235"/>
      <c r="J3" s="172"/>
      <c r="K3" s="5"/>
    </row>
    <row r="4" spans="1:10" ht="15.75" customHeight="1">
      <c r="A4" s="169"/>
      <c r="B4" s="170"/>
      <c r="D4" s="173"/>
      <c r="E4" s="174"/>
      <c r="F4" s="175"/>
      <c r="G4" s="174"/>
      <c r="H4" s="174"/>
      <c r="I4" s="176"/>
      <c r="J4" s="172"/>
    </row>
    <row r="5" spans="1:140" s="61" customFormat="1" ht="15.75" customHeight="1">
      <c r="A5" s="334" t="s">
        <v>2</v>
      </c>
      <c r="B5" s="342"/>
      <c r="C5" s="416"/>
      <c r="D5" s="345" t="s">
        <v>86</v>
      </c>
      <c r="E5" s="342"/>
      <c r="F5" s="264"/>
      <c r="G5" s="264"/>
      <c r="H5" s="264"/>
      <c r="I5" s="417"/>
      <c r="J5" s="2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67"/>
    </row>
    <row r="6" spans="1:140" s="61" customFormat="1" ht="6" customHeight="1">
      <c r="A6" s="418"/>
      <c r="B6" s="342"/>
      <c r="C6" s="271"/>
      <c r="D6" s="349"/>
      <c r="E6" s="342"/>
      <c r="F6" s="264"/>
      <c r="G6" s="264"/>
      <c r="H6" s="264"/>
      <c r="I6" s="34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67"/>
    </row>
    <row r="7" spans="1:140" s="61" customFormat="1" ht="15.75" customHeight="1">
      <c r="A7" s="344" t="s">
        <v>3</v>
      </c>
      <c r="B7" s="345"/>
      <c r="C7" s="416"/>
      <c r="D7" s="345" t="s">
        <v>87</v>
      </c>
      <c r="E7" s="342"/>
      <c r="F7" s="419" t="s">
        <v>4</v>
      </c>
      <c r="G7" s="419"/>
      <c r="H7" s="420">
        <v>1</v>
      </c>
      <c r="I7" s="421"/>
      <c r="J7" s="2"/>
      <c r="K7" s="8"/>
      <c r="L7" s="8"/>
      <c r="M7" s="8"/>
      <c r="N7" s="8"/>
      <c r="O7" s="8"/>
      <c r="P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67"/>
    </row>
    <row r="8" spans="1:140" s="61" customFormat="1" ht="6" customHeight="1">
      <c r="A8" s="344"/>
      <c r="B8" s="345"/>
      <c r="C8" s="416"/>
      <c r="D8" s="345"/>
      <c r="E8" s="342"/>
      <c r="F8" s="422"/>
      <c r="G8" s="342"/>
      <c r="H8" s="342"/>
      <c r="I8" s="421"/>
      <c r="J8" s="2"/>
      <c r="K8" s="8"/>
      <c r="L8" s="8"/>
      <c r="M8" s="8"/>
      <c r="N8" s="8"/>
      <c r="O8" s="8"/>
      <c r="P8" s="1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67"/>
    </row>
    <row r="9" spans="1:140" s="61" customFormat="1" ht="15.75" customHeight="1">
      <c r="A9" s="344" t="s">
        <v>5</v>
      </c>
      <c r="B9" s="345"/>
      <c r="C9" s="416"/>
      <c r="D9" s="345" t="s">
        <v>88</v>
      </c>
      <c r="E9" s="342"/>
      <c r="F9" s="419" t="s">
        <v>6</v>
      </c>
      <c r="G9" s="419"/>
      <c r="H9" s="423" t="e">
        <f>G44</f>
        <v>#VALUE!</v>
      </c>
      <c r="I9" s="424"/>
      <c r="J9" s="2"/>
      <c r="K9" s="8"/>
      <c r="L9" s="8"/>
      <c r="M9" s="8"/>
      <c r="N9" s="8"/>
      <c r="O9" s="8"/>
      <c r="P9" s="1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67"/>
    </row>
    <row r="10" spans="1:140" s="61" customFormat="1" ht="6" customHeight="1">
      <c r="A10" s="425"/>
      <c r="B10" s="342"/>
      <c r="C10" s="271"/>
      <c r="D10" s="349"/>
      <c r="E10" s="342"/>
      <c r="F10" s="426"/>
      <c r="G10" s="426"/>
      <c r="H10" s="427"/>
      <c r="I10" s="428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67"/>
    </row>
    <row r="11" spans="1:140" s="61" customFormat="1" ht="16.5" customHeight="1" thickBot="1">
      <c r="A11" s="429" t="s">
        <v>42</v>
      </c>
      <c r="B11" s="430"/>
      <c r="C11" s="430"/>
      <c r="D11" s="431" t="s">
        <v>98</v>
      </c>
      <c r="E11" s="430"/>
      <c r="F11" s="432" t="s">
        <v>74</v>
      </c>
      <c r="G11" s="432"/>
      <c r="H11" s="433" t="e">
        <f>H9/H7</f>
        <v>#VALUE!</v>
      </c>
      <c r="I11" s="434"/>
      <c r="J11" s="70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8"/>
      <c r="EH11" s="178"/>
      <c r="EI11" s="178"/>
      <c r="EJ11" s="178"/>
    </row>
    <row r="12" spans="1:10" ht="16.5" customHeight="1" thickBot="1">
      <c r="A12" s="435"/>
      <c r="B12" s="436"/>
      <c r="C12" s="437"/>
      <c r="D12" s="438"/>
      <c r="E12" s="439"/>
      <c r="F12" s="440"/>
      <c r="G12" s="439"/>
      <c r="H12" s="439"/>
      <c r="I12" s="441"/>
      <c r="J12" s="159"/>
    </row>
    <row r="13" spans="1:140" s="62" customFormat="1" ht="18.75" customHeight="1" thickBot="1">
      <c r="A13" s="59" t="s">
        <v>43</v>
      </c>
      <c r="B13" s="59" t="s">
        <v>49</v>
      </c>
      <c r="C13" s="278" t="s">
        <v>9</v>
      </c>
      <c r="D13" s="442" t="s">
        <v>75</v>
      </c>
      <c r="E13" s="443" t="s">
        <v>11</v>
      </c>
      <c r="F13" s="444" t="s">
        <v>12</v>
      </c>
      <c r="G13" s="445" t="s">
        <v>78</v>
      </c>
      <c r="H13" s="446" t="s">
        <v>55</v>
      </c>
      <c r="I13" s="447" t="s">
        <v>13</v>
      </c>
      <c r="J13" s="160"/>
      <c r="K13" s="181"/>
      <c r="L13" s="182"/>
      <c r="M13" s="182"/>
      <c r="N13" s="182"/>
      <c r="O13" s="182"/>
      <c r="P13" s="182"/>
      <c r="Q13" s="183"/>
      <c r="R13" s="181"/>
      <c r="S13" s="182"/>
      <c r="T13" s="182"/>
      <c r="U13" s="182"/>
      <c r="V13" s="182"/>
      <c r="W13" s="182"/>
      <c r="X13" s="183"/>
      <c r="Y13" s="181"/>
      <c r="Z13" s="182"/>
      <c r="AA13" s="182"/>
      <c r="AB13" s="182"/>
      <c r="AC13" s="182"/>
      <c r="AD13" s="182"/>
      <c r="AE13" s="183"/>
      <c r="AF13" s="181"/>
      <c r="AG13" s="182"/>
      <c r="AH13" s="182"/>
      <c r="AI13" s="182"/>
      <c r="AJ13" s="182"/>
      <c r="AK13" s="182"/>
      <c r="AL13" s="183"/>
      <c r="AM13" s="181"/>
      <c r="AN13" s="182"/>
      <c r="AO13" s="182"/>
      <c r="AP13" s="182"/>
      <c r="AQ13" s="182"/>
      <c r="AR13" s="182"/>
      <c r="AS13" s="183"/>
      <c r="AT13" s="181"/>
      <c r="AU13" s="182"/>
      <c r="AV13" s="182"/>
      <c r="AW13" s="182"/>
      <c r="AX13" s="182"/>
      <c r="AY13" s="182"/>
      <c r="AZ13" s="183"/>
      <c r="BA13" s="181"/>
      <c r="BB13" s="182"/>
      <c r="BC13" s="182"/>
      <c r="BD13" s="182"/>
      <c r="BE13" s="182"/>
      <c r="BF13" s="182"/>
      <c r="BG13" s="183"/>
      <c r="BH13" s="181"/>
      <c r="BI13" s="182"/>
      <c r="BJ13" s="182"/>
      <c r="BK13" s="182"/>
      <c r="BL13" s="182"/>
      <c r="BM13" s="182"/>
      <c r="BN13" s="183"/>
      <c r="BO13" s="181"/>
      <c r="BP13" s="182"/>
      <c r="BQ13" s="182"/>
      <c r="BR13" s="182"/>
      <c r="BS13" s="182"/>
      <c r="BT13" s="182"/>
      <c r="BU13" s="183"/>
      <c r="BV13" s="181"/>
      <c r="BW13" s="182"/>
      <c r="BX13" s="182"/>
      <c r="BY13" s="182"/>
      <c r="BZ13" s="182"/>
      <c r="CA13" s="182"/>
      <c r="CB13" s="183"/>
      <c r="CC13" s="181"/>
      <c r="CD13" s="182"/>
      <c r="CE13" s="182"/>
      <c r="CF13" s="182"/>
      <c r="CG13" s="182"/>
      <c r="CH13" s="182"/>
      <c r="CI13" s="183"/>
      <c r="CJ13" s="181"/>
      <c r="CK13" s="182"/>
      <c r="CL13" s="182"/>
      <c r="CM13" s="182"/>
      <c r="CN13" s="182"/>
      <c r="CO13" s="182"/>
      <c r="CP13" s="183"/>
      <c r="CQ13" s="181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3"/>
      <c r="DE13" s="181"/>
      <c r="DF13" s="182"/>
      <c r="DG13" s="182"/>
      <c r="DH13" s="182"/>
      <c r="DI13" s="182"/>
      <c r="DJ13" s="182"/>
      <c r="DK13" s="183"/>
      <c r="DL13" s="181"/>
      <c r="DM13" s="182"/>
      <c r="DN13" s="182"/>
      <c r="DO13" s="182"/>
      <c r="DP13" s="182"/>
      <c r="DQ13" s="182"/>
      <c r="DR13" s="183"/>
      <c r="DS13" s="181"/>
      <c r="DT13" s="182"/>
      <c r="DU13" s="182"/>
      <c r="DV13" s="182"/>
      <c r="DW13" s="182"/>
      <c r="DX13" s="182"/>
      <c r="DY13" s="183"/>
      <c r="DZ13" s="181"/>
      <c r="EA13" s="182"/>
      <c r="EB13" s="182"/>
      <c r="EC13" s="182"/>
      <c r="ED13" s="182"/>
      <c r="EE13" s="182"/>
      <c r="EF13" s="183"/>
      <c r="EG13" s="182"/>
      <c r="EH13" s="183"/>
      <c r="EI13" s="182"/>
      <c r="EJ13" s="183"/>
    </row>
    <row r="14" spans="1:140" s="63" customFormat="1" ht="16.5" customHeight="1" thickBot="1">
      <c r="A14" s="448">
        <v>1</v>
      </c>
      <c r="B14" s="449"/>
      <c r="C14" s="450"/>
      <c r="D14" s="451" t="s">
        <v>89</v>
      </c>
      <c r="E14" s="452">
        <f>SUM(E15)</f>
        <v>0</v>
      </c>
      <c r="F14" s="452"/>
      <c r="G14" s="452"/>
      <c r="H14" s="453"/>
      <c r="I14" s="454" t="e">
        <f>E14/$G$43</f>
        <v>#DIV/0!</v>
      </c>
      <c r="J14" s="161">
        <f>EG14</f>
        <v>0</v>
      </c>
      <c r="K14" s="184"/>
      <c r="L14" s="185"/>
      <c r="M14" s="185"/>
      <c r="N14" s="185"/>
      <c r="O14" s="185"/>
      <c r="P14" s="185"/>
      <c r="Q14" s="186"/>
      <c r="R14" s="184"/>
      <c r="S14" s="185"/>
      <c r="T14" s="185"/>
      <c r="U14" s="185"/>
      <c r="V14" s="185"/>
      <c r="W14" s="185"/>
      <c r="X14" s="186"/>
      <c r="Y14" s="184"/>
      <c r="Z14" s="185"/>
      <c r="AA14" s="185"/>
      <c r="AB14" s="185"/>
      <c r="AC14" s="185"/>
      <c r="AD14" s="185"/>
      <c r="AE14" s="186"/>
      <c r="AF14" s="184"/>
      <c r="AG14" s="185"/>
      <c r="AH14" s="185"/>
      <c r="AI14" s="185"/>
      <c r="AJ14" s="185"/>
      <c r="AK14" s="185"/>
      <c r="AL14" s="186"/>
      <c r="AM14" s="184"/>
      <c r="AN14" s="185"/>
      <c r="AO14" s="185"/>
      <c r="AP14" s="185"/>
      <c r="AQ14" s="185"/>
      <c r="AR14" s="185"/>
      <c r="AS14" s="186"/>
      <c r="AT14" s="184"/>
      <c r="AU14" s="185"/>
      <c r="AV14" s="185"/>
      <c r="AW14" s="185"/>
      <c r="AX14" s="185"/>
      <c r="AY14" s="185"/>
      <c r="AZ14" s="186"/>
      <c r="BA14" s="184"/>
      <c r="BB14" s="185"/>
      <c r="BC14" s="185"/>
      <c r="BD14" s="185"/>
      <c r="BE14" s="185"/>
      <c r="BF14" s="185"/>
      <c r="BG14" s="186"/>
      <c r="BH14" s="184"/>
      <c r="BI14" s="185"/>
      <c r="BJ14" s="185"/>
      <c r="BK14" s="185"/>
      <c r="BL14" s="185"/>
      <c r="BM14" s="185"/>
      <c r="BN14" s="186"/>
      <c r="BO14" s="184"/>
      <c r="BP14" s="185"/>
      <c r="BQ14" s="185"/>
      <c r="BR14" s="185"/>
      <c r="BS14" s="185"/>
      <c r="BT14" s="185"/>
      <c r="BU14" s="186"/>
      <c r="BV14" s="184"/>
      <c r="BW14" s="185"/>
      <c r="BX14" s="185"/>
      <c r="BY14" s="185"/>
      <c r="BZ14" s="185"/>
      <c r="CA14" s="185"/>
      <c r="CB14" s="186"/>
      <c r="CC14" s="184"/>
      <c r="CD14" s="185"/>
      <c r="CE14" s="185"/>
      <c r="CF14" s="185"/>
      <c r="CG14" s="185"/>
      <c r="CH14" s="185"/>
      <c r="CI14" s="186"/>
      <c r="CJ14" s="184"/>
      <c r="CK14" s="185"/>
      <c r="CL14" s="185"/>
      <c r="CM14" s="185"/>
      <c r="CN14" s="185"/>
      <c r="CO14" s="185"/>
      <c r="CP14" s="186"/>
      <c r="CQ14" s="184"/>
      <c r="CR14" s="185"/>
      <c r="CS14" s="185"/>
      <c r="CT14" s="185"/>
      <c r="CU14" s="185"/>
      <c r="CV14" s="185"/>
      <c r="CW14" s="186"/>
      <c r="CX14" s="184"/>
      <c r="CY14" s="185"/>
      <c r="CZ14" s="185"/>
      <c r="DA14" s="185"/>
      <c r="DB14" s="185"/>
      <c r="DC14" s="185"/>
      <c r="DD14" s="186"/>
      <c r="DE14" s="184"/>
      <c r="DF14" s="185"/>
      <c r="DG14" s="185"/>
      <c r="DH14" s="185"/>
      <c r="DI14" s="185"/>
      <c r="DJ14" s="185"/>
      <c r="DK14" s="186"/>
      <c r="DL14" s="184"/>
      <c r="DM14" s="185"/>
      <c r="DN14" s="185"/>
      <c r="DO14" s="185"/>
      <c r="DP14" s="185"/>
      <c r="DQ14" s="185"/>
      <c r="DR14" s="186"/>
      <c r="DS14" s="184"/>
      <c r="DT14" s="185"/>
      <c r="DU14" s="185"/>
      <c r="DV14" s="185"/>
      <c r="DW14" s="185"/>
      <c r="DX14" s="185"/>
      <c r="DY14" s="186"/>
      <c r="DZ14" s="184"/>
      <c r="EA14" s="185"/>
      <c r="EB14" s="185"/>
      <c r="EC14" s="185"/>
      <c r="ED14" s="185"/>
      <c r="EE14" s="185"/>
      <c r="EF14" s="186"/>
      <c r="EG14" s="187"/>
      <c r="EH14" s="188"/>
      <c r="EI14" s="187"/>
      <c r="EJ14" s="189"/>
    </row>
    <row r="15" spans="1:140" ht="13.5" customHeight="1" outlineLevel="1">
      <c r="A15" s="455" t="s">
        <v>21</v>
      </c>
      <c r="B15" s="456"/>
      <c r="C15" s="457"/>
      <c r="D15" s="458" t="s">
        <v>89</v>
      </c>
      <c r="E15" s="459">
        <f>SUM(H16:H17)</f>
        <v>0</v>
      </c>
      <c r="F15" s="459"/>
      <c r="G15" s="459"/>
      <c r="H15" s="459"/>
      <c r="I15" s="460" t="e">
        <f>E15/$G$43</f>
        <v>#DIV/0!</v>
      </c>
      <c r="J15" s="159"/>
      <c r="K15" s="190"/>
      <c r="L15" s="191"/>
      <c r="M15" s="191"/>
      <c r="N15" s="191"/>
      <c r="O15" s="191"/>
      <c r="P15" s="191"/>
      <c r="Q15" s="192"/>
      <c r="R15" s="190"/>
      <c r="S15" s="191"/>
      <c r="T15" s="191"/>
      <c r="U15" s="191"/>
      <c r="V15" s="191"/>
      <c r="W15" s="191"/>
      <c r="X15" s="192"/>
      <c r="Y15" s="190"/>
      <c r="Z15" s="191"/>
      <c r="AA15" s="191"/>
      <c r="AB15" s="191"/>
      <c r="AC15" s="191"/>
      <c r="AD15" s="191"/>
      <c r="AE15" s="192"/>
      <c r="AF15" s="190"/>
      <c r="AG15" s="191"/>
      <c r="AH15" s="191"/>
      <c r="AI15" s="191"/>
      <c r="AJ15" s="191"/>
      <c r="AK15" s="191"/>
      <c r="AL15" s="192"/>
      <c r="AM15" s="190"/>
      <c r="AN15" s="191"/>
      <c r="AO15" s="191"/>
      <c r="AP15" s="191"/>
      <c r="AQ15" s="191"/>
      <c r="AR15" s="191"/>
      <c r="AS15" s="192"/>
      <c r="AT15" s="190"/>
      <c r="AU15" s="191"/>
      <c r="AV15" s="191"/>
      <c r="AW15" s="191"/>
      <c r="AX15" s="191"/>
      <c r="AY15" s="191"/>
      <c r="AZ15" s="192"/>
      <c r="BA15" s="190"/>
      <c r="BB15" s="191"/>
      <c r="BC15" s="191"/>
      <c r="BD15" s="191"/>
      <c r="BE15" s="191"/>
      <c r="BF15" s="191"/>
      <c r="BG15" s="192"/>
      <c r="BH15" s="190"/>
      <c r="BI15" s="191"/>
      <c r="BJ15" s="191"/>
      <c r="BK15" s="191"/>
      <c r="BL15" s="191"/>
      <c r="BM15" s="191"/>
      <c r="BN15" s="192"/>
      <c r="BO15" s="190"/>
      <c r="BP15" s="191"/>
      <c r="BQ15" s="191"/>
      <c r="BR15" s="191"/>
      <c r="BS15" s="191"/>
      <c r="BT15" s="191"/>
      <c r="BU15" s="192"/>
      <c r="BV15" s="190"/>
      <c r="BW15" s="191"/>
      <c r="BX15" s="191"/>
      <c r="BY15" s="191"/>
      <c r="BZ15" s="191"/>
      <c r="CA15" s="191"/>
      <c r="CB15" s="192"/>
      <c r="CC15" s="190"/>
      <c r="CD15" s="191"/>
      <c r="CE15" s="191"/>
      <c r="CF15" s="191"/>
      <c r="CG15" s="191"/>
      <c r="CH15" s="191"/>
      <c r="CI15" s="192"/>
      <c r="CJ15" s="190"/>
      <c r="CK15" s="191"/>
      <c r="CL15" s="191"/>
      <c r="CM15" s="191"/>
      <c r="CN15" s="191"/>
      <c r="CO15" s="191"/>
      <c r="CP15" s="192"/>
      <c r="CQ15" s="190"/>
      <c r="CR15" s="191"/>
      <c r="CS15" s="191"/>
      <c r="CT15" s="191"/>
      <c r="CU15" s="191"/>
      <c r="CV15" s="191"/>
      <c r="CW15" s="192"/>
      <c r="CX15" s="190"/>
      <c r="CY15" s="191"/>
      <c r="CZ15" s="191"/>
      <c r="DA15" s="191"/>
      <c r="DB15" s="191"/>
      <c r="DC15" s="191"/>
      <c r="DD15" s="192"/>
      <c r="DE15" s="190"/>
      <c r="DF15" s="191"/>
      <c r="DG15" s="191"/>
      <c r="DH15" s="191"/>
      <c r="DI15" s="191"/>
      <c r="DJ15" s="191"/>
      <c r="DK15" s="192"/>
      <c r="DL15" s="190"/>
      <c r="DM15" s="191"/>
      <c r="DN15" s="191"/>
      <c r="DO15" s="191"/>
      <c r="DP15" s="191"/>
      <c r="DQ15" s="191"/>
      <c r="DR15" s="192"/>
      <c r="DS15" s="190"/>
      <c r="DT15" s="191"/>
      <c r="DU15" s="191"/>
      <c r="DV15" s="191"/>
      <c r="DW15" s="191"/>
      <c r="DX15" s="191"/>
      <c r="DY15" s="192"/>
      <c r="DZ15" s="190"/>
      <c r="EA15" s="191"/>
      <c r="EB15" s="191"/>
      <c r="EC15" s="191"/>
      <c r="ED15" s="191"/>
      <c r="EE15" s="191"/>
      <c r="EF15" s="192"/>
      <c r="EG15" s="191"/>
      <c r="EH15" s="192"/>
      <c r="EI15" s="191"/>
      <c r="EJ15" s="189"/>
    </row>
    <row r="16" spans="1:140" ht="38.25" outlineLevel="1">
      <c r="A16" s="54" t="s">
        <v>92</v>
      </c>
      <c r="B16" s="87" t="s">
        <v>83</v>
      </c>
      <c r="C16" s="461" t="s">
        <v>83</v>
      </c>
      <c r="D16" s="462" t="s">
        <v>94</v>
      </c>
      <c r="E16" s="463" t="s">
        <v>84</v>
      </c>
      <c r="F16" s="464">
        <v>50</v>
      </c>
      <c r="G16" s="193"/>
      <c r="H16" s="14">
        <f>ROUND(_xlfn.IFERROR(F16*G16," - "),2)</f>
        <v>0</v>
      </c>
      <c r="I16" s="465" t="e">
        <f>H16/$G$43</f>
        <v>#DIV/0!</v>
      </c>
      <c r="J16" s="162">
        <f>EG16</f>
        <v>0</v>
      </c>
      <c r="K16" s="190"/>
      <c r="L16" s="191"/>
      <c r="M16" s="191"/>
      <c r="N16" s="191"/>
      <c r="O16" s="191"/>
      <c r="P16" s="191"/>
      <c r="Q16" s="192"/>
      <c r="R16" s="190"/>
      <c r="S16" s="191"/>
      <c r="T16" s="191"/>
      <c r="U16" s="191"/>
      <c r="V16" s="191"/>
      <c r="W16" s="191"/>
      <c r="X16" s="192"/>
      <c r="Y16" s="190"/>
      <c r="Z16" s="191"/>
      <c r="AA16" s="191"/>
      <c r="AB16" s="191"/>
      <c r="AC16" s="191"/>
      <c r="AD16" s="191"/>
      <c r="AE16" s="192"/>
      <c r="AF16" s="190"/>
      <c r="AG16" s="191"/>
      <c r="AH16" s="191"/>
      <c r="AI16" s="191"/>
      <c r="AJ16" s="191"/>
      <c r="AK16" s="191"/>
      <c r="AL16" s="192"/>
      <c r="AM16" s="190"/>
      <c r="AN16" s="191"/>
      <c r="AO16" s="191"/>
      <c r="AP16" s="191"/>
      <c r="AQ16" s="191"/>
      <c r="AR16" s="191"/>
      <c r="AS16" s="192"/>
      <c r="AT16" s="190"/>
      <c r="AU16" s="191"/>
      <c r="AV16" s="191"/>
      <c r="AW16" s="191"/>
      <c r="AX16" s="191"/>
      <c r="AY16" s="191"/>
      <c r="AZ16" s="192"/>
      <c r="BA16" s="190"/>
      <c r="BB16" s="191"/>
      <c r="BC16" s="191"/>
      <c r="BD16" s="191"/>
      <c r="BE16" s="191"/>
      <c r="BF16" s="191"/>
      <c r="BG16" s="192"/>
      <c r="BH16" s="190"/>
      <c r="BI16" s="191"/>
      <c r="BJ16" s="191"/>
      <c r="BK16" s="191"/>
      <c r="BL16" s="191"/>
      <c r="BM16" s="191"/>
      <c r="BN16" s="192"/>
      <c r="BO16" s="190"/>
      <c r="BP16" s="191"/>
      <c r="BQ16" s="191"/>
      <c r="BR16" s="191"/>
      <c r="BS16" s="191"/>
      <c r="BT16" s="191"/>
      <c r="BU16" s="192"/>
      <c r="BV16" s="190"/>
      <c r="BW16" s="191"/>
      <c r="BX16" s="191"/>
      <c r="BY16" s="191"/>
      <c r="BZ16" s="191"/>
      <c r="CA16" s="191"/>
      <c r="CB16" s="192"/>
      <c r="CC16" s="190"/>
      <c r="CD16" s="191"/>
      <c r="CE16" s="191"/>
      <c r="CF16" s="191"/>
      <c r="CG16" s="191"/>
      <c r="CH16" s="191"/>
      <c r="CI16" s="192"/>
      <c r="CJ16" s="190"/>
      <c r="CK16" s="191"/>
      <c r="CL16" s="191"/>
      <c r="CM16" s="191"/>
      <c r="CN16" s="191"/>
      <c r="CO16" s="191"/>
      <c r="CP16" s="192"/>
      <c r="CQ16" s="190"/>
      <c r="CR16" s="191"/>
      <c r="CS16" s="191"/>
      <c r="CT16" s="191"/>
      <c r="CU16" s="191"/>
      <c r="CV16" s="191"/>
      <c r="CW16" s="192"/>
      <c r="CX16" s="190"/>
      <c r="CY16" s="191"/>
      <c r="CZ16" s="191"/>
      <c r="DA16" s="191"/>
      <c r="DB16" s="191"/>
      <c r="DC16" s="191"/>
      <c r="DD16" s="192"/>
      <c r="DE16" s="190"/>
      <c r="DF16" s="191"/>
      <c r="DG16" s="191"/>
      <c r="DH16" s="191"/>
      <c r="DI16" s="191"/>
      <c r="DJ16" s="191"/>
      <c r="DK16" s="192"/>
      <c r="DL16" s="190"/>
      <c r="DM16" s="191"/>
      <c r="DN16" s="191"/>
      <c r="DO16" s="191"/>
      <c r="DP16" s="191"/>
      <c r="DQ16" s="191"/>
      <c r="DR16" s="192"/>
      <c r="DS16" s="190"/>
      <c r="DT16" s="191"/>
      <c r="DU16" s="191"/>
      <c r="DV16" s="191"/>
      <c r="DW16" s="191"/>
      <c r="DX16" s="191"/>
      <c r="DY16" s="192"/>
      <c r="DZ16" s="190"/>
      <c r="EA16" s="191"/>
      <c r="EB16" s="191"/>
      <c r="EC16" s="191"/>
      <c r="ED16" s="191"/>
      <c r="EE16" s="191"/>
      <c r="EF16" s="192"/>
      <c r="EG16" s="191"/>
      <c r="EH16" s="192"/>
      <c r="EI16" s="191"/>
      <c r="EJ16" s="189"/>
    </row>
    <row r="17" spans="1:140" ht="39" outlineLevel="1" thickBot="1">
      <c r="A17" s="54" t="s">
        <v>93</v>
      </c>
      <c r="B17" s="87" t="s">
        <v>83</v>
      </c>
      <c r="C17" s="461" t="s">
        <v>83</v>
      </c>
      <c r="D17" s="462" t="s">
        <v>95</v>
      </c>
      <c r="E17" s="463" t="s">
        <v>84</v>
      </c>
      <c r="F17" s="464">
        <v>100</v>
      </c>
      <c r="G17" s="193"/>
      <c r="H17" s="14">
        <f>ROUND(_xlfn.IFERROR(F17*G17," - "),2)</f>
        <v>0</v>
      </c>
      <c r="I17" s="465" t="e">
        <f>H17/$G$43</f>
        <v>#DIV/0!</v>
      </c>
      <c r="J17" s="162">
        <f>EG17</f>
        <v>0</v>
      </c>
      <c r="K17" s="190"/>
      <c r="L17" s="191"/>
      <c r="M17" s="191"/>
      <c r="N17" s="191"/>
      <c r="O17" s="191"/>
      <c r="P17" s="191"/>
      <c r="Q17" s="192"/>
      <c r="R17" s="190"/>
      <c r="S17" s="191"/>
      <c r="T17" s="191"/>
      <c r="U17" s="191"/>
      <c r="V17" s="191"/>
      <c r="W17" s="191"/>
      <c r="X17" s="192"/>
      <c r="Y17" s="190"/>
      <c r="Z17" s="191"/>
      <c r="AA17" s="191"/>
      <c r="AB17" s="191"/>
      <c r="AC17" s="191"/>
      <c r="AD17" s="191"/>
      <c r="AE17" s="192"/>
      <c r="AF17" s="190"/>
      <c r="AG17" s="191"/>
      <c r="AH17" s="191"/>
      <c r="AI17" s="191"/>
      <c r="AJ17" s="191"/>
      <c r="AK17" s="191"/>
      <c r="AL17" s="192"/>
      <c r="AM17" s="190"/>
      <c r="AN17" s="191"/>
      <c r="AO17" s="191"/>
      <c r="AP17" s="191"/>
      <c r="AQ17" s="191"/>
      <c r="AR17" s="191"/>
      <c r="AS17" s="192"/>
      <c r="AT17" s="190"/>
      <c r="AU17" s="191"/>
      <c r="AV17" s="191"/>
      <c r="AW17" s="191"/>
      <c r="AX17" s="191"/>
      <c r="AY17" s="191"/>
      <c r="AZ17" s="192"/>
      <c r="BA17" s="190"/>
      <c r="BB17" s="191"/>
      <c r="BC17" s="191"/>
      <c r="BD17" s="191"/>
      <c r="BE17" s="191"/>
      <c r="BF17" s="191"/>
      <c r="BG17" s="192"/>
      <c r="BH17" s="190"/>
      <c r="BI17" s="191"/>
      <c r="BJ17" s="191"/>
      <c r="BK17" s="191"/>
      <c r="BL17" s="191"/>
      <c r="BM17" s="191"/>
      <c r="BN17" s="192"/>
      <c r="BO17" s="190"/>
      <c r="BP17" s="191"/>
      <c r="BQ17" s="191"/>
      <c r="BR17" s="191"/>
      <c r="BS17" s="191"/>
      <c r="BT17" s="191"/>
      <c r="BU17" s="192"/>
      <c r="BV17" s="190"/>
      <c r="BW17" s="191"/>
      <c r="BX17" s="191"/>
      <c r="BY17" s="191"/>
      <c r="BZ17" s="191"/>
      <c r="CA17" s="191"/>
      <c r="CB17" s="192"/>
      <c r="CC17" s="190"/>
      <c r="CD17" s="191"/>
      <c r="CE17" s="191"/>
      <c r="CF17" s="191"/>
      <c r="CG17" s="191"/>
      <c r="CH17" s="191"/>
      <c r="CI17" s="192"/>
      <c r="CJ17" s="190"/>
      <c r="CK17" s="191"/>
      <c r="CL17" s="191"/>
      <c r="CM17" s="191"/>
      <c r="CN17" s="191"/>
      <c r="CO17" s="191"/>
      <c r="CP17" s="192"/>
      <c r="CQ17" s="190"/>
      <c r="CR17" s="191"/>
      <c r="CS17" s="191"/>
      <c r="CT17" s="191"/>
      <c r="CU17" s="191"/>
      <c r="CV17" s="191"/>
      <c r="CW17" s="192"/>
      <c r="CX17" s="190"/>
      <c r="CY17" s="191"/>
      <c r="CZ17" s="191"/>
      <c r="DA17" s="191"/>
      <c r="DB17" s="191"/>
      <c r="DC17" s="191"/>
      <c r="DD17" s="192"/>
      <c r="DE17" s="190"/>
      <c r="DF17" s="191"/>
      <c r="DG17" s="191"/>
      <c r="DH17" s="191"/>
      <c r="DI17" s="191"/>
      <c r="DJ17" s="191"/>
      <c r="DK17" s="192"/>
      <c r="DL17" s="190"/>
      <c r="DM17" s="191"/>
      <c r="DN17" s="191"/>
      <c r="DO17" s="191"/>
      <c r="DP17" s="191"/>
      <c r="DQ17" s="191"/>
      <c r="DR17" s="192"/>
      <c r="DS17" s="190"/>
      <c r="DT17" s="191"/>
      <c r="DU17" s="191"/>
      <c r="DV17" s="191"/>
      <c r="DW17" s="191"/>
      <c r="DX17" s="191"/>
      <c r="DY17" s="192"/>
      <c r="DZ17" s="190"/>
      <c r="EA17" s="191"/>
      <c r="EB17" s="191"/>
      <c r="EC17" s="191"/>
      <c r="ED17" s="191"/>
      <c r="EE17" s="191"/>
      <c r="EF17" s="192"/>
      <c r="EG17" s="191"/>
      <c r="EH17" s="192"/>
      <c r="EI17" s="191"/>
      <c r="EJ17" s="189"/>
    </row>
    <row r="18" spans="1:140" ht="15.75" thickBot="1">
      <c r="A18" s="466">
        <v>2</v>
      </c>
      <c r="B18" s="467"/>
      <c r="C18" s="450"/>
      <c r="D18" s="451" t="s">
        <v>90</v>
      </c>
      <c r="E18" s="452">
        <f>SUM(E19,E24)</f>
        <v>0</v>
      </c>
      <c r="F18" s="452"/>
      <c r="G18" s="452"/>
      <c r="H18" s="453"/>
      <c r="I18" s="454" t="e">
        <f>E18/$G$43</f>
        <v>#DIV/0!</v>
      </c>
      <c r="J18" s="161">
        <f aca="true" t="shared" si="0" ref="J18:J23">EG18</f>
        <v>0</v>
      </c>
      <c r="K18" s="184"/>
      <c r="L18" s="185"/>
      <c r="M18" s="185"/>
      <c r="N18" s="185"/>
      <c r="O18" s="185"/>
      <c r="P18" s="185"/>
      <c r="Q18" s="186"/>
      <c r="R18" s="184"/>
      <c r="S18" s="185"/>
      <c r="T18" s="185"/>
      <c r="U18" s="185"/>
      <c r="V18" s="185"/>
      <c r="W18" s="185"/>
      <c r="X18" s="186"/>
      <c r="Y18" s="184"/>
      <c r="Z18" s="185"/>
      <c r="AA18" s="185"/>
      <c r="AB18" s="185"/>
      <c r="AC18" s="185"/>
      <c r="AD18" s="185"/>
      <c r="AE18" s="186"/>
      <c r="AF18" s="184"/>
      <c r="AG18" s="185"/>
      <c r="AH18" s="185"/>
      <c r="AI18" s="185"/>
      <c r="AJ18" s="185"/>
      <c r="AK18" s="185"/>
      <c r="AL18" s="186"/>
      <c r="AM18" s="184"/>
      <c r="AN18" s="185"/>
      <c r="AO18" s="185"/>
      <c r="AP18" s="185"/>
      <c r="AQ18" s="185"/>
      <c r="AR18" s="185"/>
      <c r="AS18" s="186"/>
      <c r="AT18" s="184"/>
      <c r="AU18" s="185"/>
      <c r="AV18" s="185"/>
      <c r="AW18" s="185"/>
      <c r="AX18" s="185"/>
      <c r="AY18" s="185"/>
      <c r="AZ18" s="186"/>
      <c r="BA18" s="184"/>
      <c r="BB18" s="185"/>
      <c r="BC18" s="185"/>
      <c r="BD18" s="185"/>
      <c r="BE18" s="185"/>
      <c r="BF18" s="185"/>
      <c r="BG18" s="186"/>
      <c r="BH18" s="184"/>
      <c r="BI18" s="185"/>
      <c r="BJ18" s="185"/>
      <c r="BK18" s="185"/>
      <c r="BL18" s="185"/>
      <c r="BM18" s="185"/>
      <c r="BN18" s="186"/>
      <c r="BO18" s="184"/>
      <c r="BP18" s="185"/>
      <c r="BQ18" s="185"/>
      <c r="BR18" s="185"/>
      <c r="BS18" s="185"/>
      <c r="BT18" s="185"/>
      <c r="BU18" s="186"/>
      <c r="BV18" s="184"/>
      <c r="BW18" s="185"/>
      <c r="BX18" s="185"/>
      <c r="BY18" s="185"/>
      <c r="BZ18" s="185"/>
      <c r="CA18" s="185"/>
      <c r="CB18" s="186"/>
      <c r="CC18" s="184"/>
      <c r="CD18" s="185"/>
      <c r="CE18" s="185"/>
      <c r="CF18" s="185"/>
      <c r="CG18" s="185"/>
      <c r="CH18" s="185"/>
      <c r="CI18" s="186"/>
      <c r="CJ18" s="184"/>
      <c r="CK18" s="185"/>
      <c r="CL18" s="185"/>
      <c r="CM18" s="185"/>
      <c r="CN18" s="185"/>
      <c r="CO18" s="185"/>
      <c r="CP18" s="186"/>
      <c r="CQ18" s="184"/>
      <c r="CR18" s="185"/>
      <c r="CS18" s="185"/>
      <c r="CT18" s="185"/>
      <c r="CU18" s="185"/>
      <c r="CV18" s="185"/>
      <c r="CW18" s="186"/>
      <c r="CX18" s="184"/>
      <c r="CY18" s="185"/>
      <c r="CZ18" s="185"/>
      <c r="DA18" s="185"/>
      <c r="DB18" s="185"/>
      <c r="DC18" s="185"/>
      <c r="DD18" s="186"/>
      <c r="DE18" s="184"/>
      <c r="DF18" s="185"/>
      <c r="DG18" s="185"/>
      <c r="DH18" s="185"/>
      <c r="DI18" s="185"/>
      <c r="DJ18" s="185"/>
      <c r="DK18" s="186"/>
      <c r="DL18" s="184"/>
      <c r="DM18" s="185"/>
      <c r="DN18" s="185"/>
      <c r="DO18" s="185"/>
      <c r="DP18" s="185"/>
      <c r="DQ18" s="185"/>
      <c r="DR18" s="186"/>
      <c r="DS18" s="184"/>
      <c r="DT18" s="185"/>
      <c r="DU18" s="185"/>
      <c r="DV18" s="185"/>
      <c r="DW18" s="185"/>
      <c r="DX18" s="185"/>
      <c r="DY18" s="186"/>
      <c r="DZ18" s="184"/>
      <c r="EA18" s="185"/>
      <c r="EB18" s="185"/>
      <c r="EC18" s="185"/>
      <c r="ED18" s="185"/>
      <c r="EE18" s="185"/>
      <c r="EF18" s="186"/>
      <c r="EG18" s="187"/>
      <c r="EH18" s="194"/>
      <c r="EI18" s="187"/>
      <c r="EJ18" s="189"/>
    </row>
    <row r="19" spans="1:140" ht="12.75" customHeight="1" outlineLevel="1">
      <c r="A19" s="455" t="s">
        <v>22</v>
      </c>
      <c r="B19" s="456"/>
      <c r="C19" s="457"/>
      <c r="D19" s="458" t="s">
        <v>85</v>
      </c>
      <c r="E19" s="459">
        <f>SUM(H20:H23)</f>
        <v>0</v>
      </c>
      <c r="F19" s="459"/>
      <c r="G19" s="459"/>
      <c r="H19" s="459"/>
      <c r="I19" s="460" t="e">
        <f>E19/$G$43</f>
        <v>#DIV/0!</v>
      </c>
      <c r="J19" s="162">
        <f t="shared" si="0"/>
        <v>0</v>
      </c>
      <c r="K19" s="190"/>
      <c r="L19" s="195"/>
      <c r="M19" s="195"/>
      <c r="N19" s="195"/>
      <c r="O19" s="195"/>
      <c r="P19" s="195"/>
      <c r="Q19" s="192"/>
      <c r="R19" s="190"/>
      <c r="S19" s="195"/>
      <c r="T19" s="195"/>
      <c r="U19" s="195"/>
      <c r="V19" s="195"/>
      <c r="W19" s="195"/>
      <c r="X19" s="192"/>
      <c r="Y19" s="190"/>
      <c r="Z19" s="195"/>
      <c r="AA19" s="195"/>
      <c r="AB19" s="195"/>
      <c r="AC19" s="195"/>
      <c r="AD19" s="195"/>
      <c r="AE19" s="192"/>
      <c r="AF19" s="190"/>
      <c r="AG19" s="195"/>
      <c r="AH19" s="195"/>
      <c r="AI19" s="195"/>
      <c r="AJ19" s="195"/>
      <c r="AK19" s="195"/>
      <c r="AL19" s="192"/>
      <c r="AM19" s="190"/>
      <c r="AN19" s="195"/>
      <c r="AO19" s="195"/>
      <c r="AP19" s="195"/>
      <c r="AQ19" s="195"/>
      <c r="AR19" s="195"/>
      <c r="AS19" s="192"/>
      <c r="AT19" s="190"/>
      <c r="AU19" s="195"/>
      <c r="AV19" s="195"/>
      <c r="AW19" s="195"/>
      <c r="AX19" s="195"/>
      <c r="AY19" s="195"/>
      <c r="AZ19" s="192"/>
      <c r="BA19" s="190"/>
      <c r="BB19" s="195"/>
      <c r="BC19" s="195"/>
      <c r="BD19" s="195"/>
      <c r="BE19" s="195"/>
      <c r="BF19" s="195"/>
      <c r="BG19" s="192"/>
      <c r="BH19" s="190"/>
      <c r="BI19" s="195"/>
      <c r="BJ19" s="195"/>
      <c r="BK19" s="195"/>
      <c r="BL19" s="195"/>
      <c r="BM19" s="195"/>
      <c r="BN19" s="192"/>
      <c r="BO19" s="190"/>
      <c r="BP19" s="195"/>
      <c r="BQ19" s="195"/>
      <c r="BR19" s="195"/>
      <c r="BS19" s="195"/>
      <c r="BT19" s="195"/>
      <c r="BU19" s="192"/>
      <c r="BV19" s="190"/>
      <c r="BW19" s="195"/>
      <c r="BX19" s="195"/>
      <c r="BY19" s="195"/>
      <c r="BZ19" s="195"/>
      <c r="CA19" s="195"/>
      <c r="CB19" s="192"/>
      <c r="CC19" s="190"/>
      <c r="CD19" s="195"/>
      <c r="CE19" s="195"/>
      <c r="CF19" s="195"/>
      <c r="CG19" s="195"/>
      <c r="CH19" s="195"/>
      <c r="CI19" s="192"/>
      <c r="CJ19" s="190"/>
      <c r="CK19" s="195"/>
      <c r="CL19" s="195"/>
      <c r="CM19" s="195"/>
      <c r="CN19" s="195"/>
      <c r="CO19" s="195"/>
      <c r="CP19" s="192"/>
      <c r="CQ19" s="190"/>
      <c r="CR19" s="195"/>
      <c r="CS19" s="195"/>
      <c r="CT19" s="195"/>
      <c r="CU19" s="195"/>
      <c r="CV19" s="195"/>
      <c r="CW19" s="192"/>
      <c r="CX19" s="190"/>
      <c r="CY19" s="195"/>
      <c r="CZ19" s="195"/>
      <c r="DA19" s="195"/>
      <c r="DB19" s="195"/>
      <c r="DC19" s="195"/>
      <c r="DD19" s="192"/>
      <c r="DE19" s="190"/>
      <c r="DF19" s="195"/>
      <c r="DG19" s="195"/>
      <c r="DH19" s="195"/>
      <c r="DI19" s="195"/>
      <c r="DJ19" s="195"/>
      <c r="DK19" s="192"/>
      <c r="DL19" s="190"/>
      <c r="DM19" s="195"/>
      <c r="DN19" s="195"/>
      <c r="DO19" s="195"/>
      <c r="DP19" s="195"/>
      <c r="DQ19" s="195"/>
      <c r="DR19" s="192"/>
      <c r="DS19" s="190"/>
      <c r="DT19" s="195"/>
      <c r="DU19" s="195"/>
      <c r="DV19" s="195"/>
      <c r="DW19" s="195"/>
      <c r="DX19" s="195"/>
      <c r="DY19" s="192"/>
      <c r="DZ19" s="190"/>
      <c r="EA19" s="195"/>
      <c r="EB19" s="195"/>
      <c r="EC19" s="195"/>
      <c r="ED19" s="195"/>
      <c r="EE19" s="195"/>
      <c r="EF19" s="192"/>
      <c r="EG19" s="191"/>
      <c r="EH19" s="192"/>
      <c r="EI19" s="191"/>
      <c r="EJ19" s="189"/>
    </row>
    <row r="20" spans="1:140" ht="12.75" customHeight="1" outlineLevel="1">
      <c r="A20" s="54" t="s">
        <v>23</v>
      </c>
      <c r="B20" s="13" t="s">
        <v>56</v>
      </c>
      <c r="C20" s="468" t="s">
        <v>98</v>
      </c>
      <c r="D20" s="469" t="s">
        <v>111</v>
      </c>
      <c r="E20" s="470" t="s">
        <v>120</v>
      </c>
      <c r="F20" s="471">
        <v>600</v>
      </c>
      <c r="G20" s="193"/>
      <c r="H20" s="14">
        <f>ROUND(_xlfn.IFERROR(F20*G20," - "),2)</f>
        <v>0</v>
      </c>
      <c r="I20" s="465" t="e">
        <f>H20/$G$43</f>
        <v>#DIV/0!</v>
      </c>
      <c r="J20" s="162">
        <f t="shared" si="0"/>
        <v>0</v>
      </c>
      <c r="K20" s="190"/>
      <c r="L20" s="191"/>
      <c r="M20" s="191"/>
      <c r="N20" s="191"/>
      <c r="O20" s="191"/>
      <c r="P20" s="191"/>
      <c r="Q20" s="192"/>
      <c r="R20" s="190"/>
      <c r="S20" s="191"/>
      <c r="T20" s="191"/>
      <c r="U20" s="191"/>
      <c r="V20" s="191"/>
      <c r="W20" s="191"/>
      <c r="X20" s="192"/>
      <c r="Y20" s="190"/>
      <c r="Z20" s="191"/>
      <c r="AA20" s="191"/>
      <c r="AB20" s="191"/>
      <c r="AC20" s="191"/>
      <c r="AD20" s="191"/>
      <c r="AE20" s="192"/>
      <c r="AF20" s="190"/>
      <c r="AG20" s="191"/>
      <c r="AH20" s="191"/>
      <c r="AI20" s="191"/>
      <c r="AJ20" s="191"/>
      <c r="AK20" s="191"/>
      <c r="AL20" s="192"/>
      <c r="AM20" s="190"/>
      <c r="AN20" s="191"/>
      <c r="AO20" s="191"/>
      <c r="AP20" s="191"/>
      <c r="AQ20" s="191"/>
      <c r="AR20" s="191"/>
      <c r="AS20" s="192"/>
      <c r="AT20" s="190"/>
      <c r="AU20" s="191"/>
      <c r="AV20" s="191"/>
      <c r="AW20" s="191"/>
      <c r="AX20" s="191"/>
      <c r="AY20" s="191"/>
      <c r="AZ20" s="192"/>
      <c r="BA20" s="190"/>
      <c r="BB20" s="191"/>
      <c r="BC20" s="191"/>
      <c r="BD20" s="191"/>
      <c r="BE20" s="191"/>
      <c r="BF20" s="191"/>
      <c r="BG20" s="192"/>
      <c r="BH20" s="190"/>
      <c r="BI20" s="191"/>
      <c r="BJ20" s="191"/>
      <c r="BK20" s="191"/>
      <c r="BL20" s="191"/>
      <c r="BM20" s="191"/>
      <c r="BN20" s="192"/>
      <c r="BO20" s="190"/>
      <c r="BP20" s="191"/>
      <c r="BQ20" s="191"/>
      <c r="BR20" s="191"/>
      <c r="BS20" s="191"/>
      <c r="BT20" s="191"/>
      <c r="BU20" s="192"/>
      <c r="BV20" s="190"/>
      <c r="BW20" s="191"/>
      <c r="BX20" s="191"/>
      <c r="BY20" s="191"/>
      <c r="BZ20" s="191"/>
      <c r="CA20" s="191"/>
      <c r="CB20" s="192"/>
      <c r="CC20" s="190"/>
      <c r="CD20" s="191"/>
      <c r="CE20" s="191"/>
      <c r="CF20" s="191"/>
      <c r="CG20" s="191"/>
      <c r="CH20" s="191"/>
      <c r="CI20" s="192"/>
      <c r="CJ20" s="190"/>
      <c r="CK20" s="191"/>
      <c r="CL20" s="191"/>
      <c r="CM20" s="191"/>
      <c r="CN20" s="191"/>
      <c r="CO20" s="191"/>
      <c r="CP20" s="192"/>
      <c r="CQ20" s="190"/>
      <c r="CR20" s="195"/>
      <c r="CS20" s="195"/>
      <c r="CT20" s="195"/>
      <c r="CU20" s="195"/>
      <c r="CV20" s="195"/>
      <c r="CW20" s="192"/>
      <c r="CX20" s="190"/>
      <c r="CY20" s="195"/>
      <c r="CZ20" s="195"/>
      <c r="DA20" s="195"/>
      <c r="DB20" s="195"/>
      <c r="DC20" s="195"/>
      <c r="DD20" s="192"/>
      <c r="DE20" s="190"/>
      <c r="DF20" s="195"/>
      <c r="DG20" s="195"/>
      <c r="DH20" s="195"/>
      <c r="DI20" s="195"/>
      <c r="DJ20" s="195"/>
      <c r="DK20" s="192"/>
      <c r="DL20" s="190"/>
      <c r="DM20" s="195"/>
      <c r="DN20" s="195"/>
      <c r="DO20" s="195"/>
      <c r="DP20" s="195"/>
      <c r="DQ20" s="195"/>
      <c r="DR20" s="192"/>
      <c r="DS20" s="190"/>
      <c r="DT20" s="195"/>
      <c r="DU20" s="195"/>
      <c r="DV20" s="195"/>
      <c r="DW20" s="195"/>
      <c r="DX20" s="195"/>
      <c r="DY20" s="192"/>
      <c r="DZ20" s="190"/>
      <c r="EA20" s="195"/>
      <c r="EB20" s="195"/>
      <c r="EC20" s="195"/>
      <c r="ED20" s="195"/>
      <c r="EE20" s="195"/>
      <c r="EF20" s="192"/>
      <c r="EG20" s="191"/>
      <c r="EH20" s="192"/>
      <c r="EI20" s="191"/>
      <c r="EJ20" s="189"/>
    </row>
    <row r="21" spans="1:140" ht="12.75" customHeight="1" outlineLevel="1">
      <c r="A21" s="54" t="s">
        <v>24</v>
      </c>
      <c r="B21" s="472" t="s">
        <v>57</v>
      </c>
      <c r="C21" s="468" t="s">
        <v>98</v>
      </c>
      <c r="D21" s="469" t="s">
        <v>112</v>
      </c>
      <c r="E21" s="470" t="s">
        <v>121</v>
      </c>
      <c r="F21" s="464">
        <v>45</v>
      </c>
      <c r="G21" s="193"/>
      <c r="H21" s="14">
        <f>ROUND(_xlfn.IFERROR(F21*G21," - "),2)</f>
        <v>0</v>
      </c>
      <c r="I21" s="473" t="e">
        <f>H21/$G$43</f>
        <v>#DIV/0!</v>
      </c>
      <c r="J21" s="162">
        <f t="shared" si="0"/>
        <v>0</v>
      </c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0"/>
      <c r="Z21" s="191"/>
      <c r="AA21" s="191"/>
      <c r="AB21" s="191"/>
      <c r="AC21" s="191"/>
      <c r="AD21" s="191"/>
      <c r="AE21" s="192"/>
      <c r="AF21" s="190"/>
      <c r="AG21" s="191"/>
      <c r="AH21" s="191"/>
      <c r="AI21" s="191"/>
      <c r="AJ21" s="191"/>
      <c r="AK21" s="191"/>
      <c r="AL21" s="192"/>
      <c r="AM21" s="190"/>
      <c r="AN21" s="191"/>
      <c r="AO21" s="191"/>
      <c r="AP21" s="191"/>
      <c r="AQ21" s="191"/>
      <c r="AR21" s="191"/>
      <c r="AS21" s="192"/>
      <c r="AT21" s="190"/>
      <c r="AU21" s="191"/>
      <c r="AV21" s="191"/>
      <c r="AW21" s="191"/>
      <c r="AX21" s="191"/>
      <c r="AY21" s="191"/>
      <c r="AZ21" s="192"/>
      <c r="BA21" s="190"/>
      <c r="BB21" s="191"/>
      <c r="BC21" s="191"/>
      <c r="BD21" s="191"/>
      <c r="BE21" s="191"/>
      <c r="BF21" s="191"/>
      <c r="BG21" s="192"/>
      <c r="BH21" s="190"/>
      <c r="BI21" s="191"/>
      <c r="BJ21" s="191"/>
      <c r="BK21" s="191"/>
      <c r="BL21" s="191"/>
      <c r="BM21" s="191"/>
      <c r="BN21" s="192"/>
      <c r="BO21" s="190"/>
      <c r="BP21" s="191"/>
      <c r="BQ21" s="191"/>
      <c r="BR21" s="191"/>
      <c r="BS21" s="191"/>
      <c r="BT21" s="191"/>
      <c r="BU21" s="192"/>
      <c r="BV21" s="190"/>
      <c r="BW21" s="191"/>
      <c r="BX21" s="191"/>
      <c r="BY21" s="191"/>
      <c r="BZ21" s="191"/>
      <c r="CA21" s="191"/>
      <c r="CB21" s="192"/>
      <c r="CC21" s="190"/>
      <c r="CD21" s="191"/>
      <c r="CE21" s="191"/>
      <c r="CF21" s="191"/>
      <c r="CG21" s="191"/>
      <c r="CH21" s="191"/>
      <c r="CI21" s="192"/>
      <c r="CJ21" s="190"/>
      <c r="CK21" s="191"/>
      <c r="CL21" s="191"/>
      <c r="CM21" s="191"/>
      <c r="CN21" s="191"/>
      <c r="CO21" s="191"/>
      <c r="CP21" s="192"/>
      <c r="CQ21" s="190"/>
      <c r="CR21" s="195"/>
      <c r="CS21" s="195"/>
      <c r="CT21" s="195"/>
      <c r="CU21" s="195"/>
      <c r="CV21" s="195"/>
      <c r="CW21" s="192"/>
      <c r="CX21" s="190"/>
      <c r="CY21" s="195"/>
      <c r="CZ21" s="195"/>
      <c r="DA21" s="195"/>
      <c r="DB21" s="195"/>
      <c r="DC21" s="195"/>
      <c r="DD21" s="192"/>
      <c r="DE21" s="190"/>
      <c r="DF21" s="195"/>
      <c r="DG21" s="195"/>
      <c r="DH21" s="195"/>
      <c r="DI21" s="195"/>
      <c r="DJ21" s="195"/>
      <c r="DK21" s="192"/>
      <c r="DL21" s="190"/>
      <c r="DM21" s="195"/>
      <c r="DN21" s="195"/>
      <c r="DO21" s="195"/>
      <c r="DP21" s="195"/>
      <c r="DQ21" s="195"/>
      <c r="DR21" s="192"/>
      <c r="DS21" s="190"/>
      <c r="DT21" s="195"/>
      <c r="DU21" s="195"/>
      <c r="DV21" s="195"/>
      <c r="DW21" s="195"/>
      <c r="DX21" s="195"/>
      <c r="DY21" s="192"/>
      <c r="DZ21" s="190"/>
      <c r="EA21" s="195"/>
      <c r="EB21" s="195"/>
      <c r="EC21" s="195"/>
      <c r="ED21" s="195"/>
      <c r="EE21" s="195"/>
      <c r="EF21" s="192"/>
      <c r="EG21" s="191"/>
      <c r="EH21" s="192"/>
      <c r="EI21" s="191"/>
      <c r="EJ21" s="189"/>
    </row>
    <row r="22" spans="1:140" ht="12.75" customHeight="1" outlineLevel="1">
      <c r="A22" s="54" t="s">
        <v>52</v>
      </c>
      <c r="B22" s="472" t="s">
        <v>58</v>
      </c>
      <c r="C22" s="468" t="s">
        <v>98</v>
      </c>
      <c r="D22" s="469" t="s">
        <v>113</v>
      </c>
      <c r="E22" s="470" t="s">
        <v>121</v>
      </c>
      <c r="F22" s="464">
        <v>67.5</v>
      </c>
      <c r="G22" s="193"/>
      <c r="H22" s="14">
        <f>ROUND(_xlfn.IFERROR(F22*G22," - "),2)</f>
        <v>0</v>
      </c>
      <c r="I22" s="473" t="e">
        <f>H22/$G$43</f>
        <v>#DIV/0!</v>
      </c>
      <c r="J22" s="162">
        <f t="shared" si="0"/>
        <v>0</v>
      </c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190"/>
      <c r="Z22" s="191"/>
      <c r="AA22" s="191"/>
      <c r="AB22" s="191"/>
      <c r="AC22" s="191"/>
      <c r="AD22" s="191"/>
      <c r="AE22" s="192"/>
      <c r="AF22" s="190"/>
      <c r="AG22" s="191"/>
      <c r="AH22" s="191"/>
      <c r="AI22" s="191"/>
      <c r="AJ22" s="191"/>
      <c r="AK22" s="191"/>
      <c r="AL22" s="192"/>
      <c r="AM22" s="190"/>
      <c r="AN22" s="191"/>
      <c r="AO22" s="191"/>
      <c r="AP22" s="191"/>
      <c r="AQ22" s="191"/>
      <c r="AR22" s="191"/>
      <c r="AS22" s="192"/>
      <c r="AT22" s="190"/>
      <c r="AU22" s="191"/>
      <c r="AV22" s="191"/>
      <c r="AW22" s="191"/>
      <c r="AX22" s="191"/>
      <c r="AY22" s="191"/>
      <c r="AZ22" s="192"/>
      <c r="BA22" s="190"/>
      <c r="BB22" s="191"/>
      <c r="BC22" s="191"/>
      <c r="BD22" s="191"/>
      <c r="BE22" s="191"/>
      <c r="BF22" s="191"/>
      <c r="BG22" s="192"/>
      <c r="BH22" s="190"/>
      <c r="BI22" s="191"/>
      <c r="BJ22" s="191"/>
      <c r="BK22" s="191"/>
      <c r="BL22" s="191"/>
      <c r="BM22" s="191"/>
      <c r="BN22" s="192"/>
      <c r="BO22" s="190"/>
      <c r="BP22" s="191"/>
      <c r="BQ22" s="191"/>
      <c r="BR22" s="191"/>
      <c r="BS22" s="191"/>
      <c r="BT22" s="191"/>
      <c r="BU22" s="192"/>
      <c r="BV22" s="190"/>
      <c r="BW22" s="191"/>
      <c r="BX22" s="191"/>
      <c r="BY22" s="191"/>
      <c r="BZ22" s="191"/>
      <c r="CA22" s="191"/>
      <c r="CB22" s="192"/>
      <c r="CC22" s="190"/>
      <c r="CD22" s="191"/>
      <c r="CE22" s="191"/>
      <c r="CF22" s="191"/>
      <c r="CG22" s="191"/>
      <c r="CH22" s="191"/>
      <c r="CI22" s="192"/>
      <c r="CJ22" s="190"/>
      <c r="CK22" s="191"/>
      <c r="CL22" s="191"/>
      <c r="CM22" s="191"/>
      <c r="CN22" s="191"/>
      <c r="CO22" s="191"/>
      <c r="CP22" s="192"/>
      <c r="CQ22" s="190"/>
      <c r="CR22" s="195"/>
      <c r="CS22" s="195"/>
      <c r="CT22" s="195"/>
      <c r="CU22" s="195"/>
      <c r="CV22" s="195"/>
      <c r="CW22" s="192"/>
      <c r="CX22" s="190"/>
      <c r="CY22" s="195"/>
      <c r="CZ22" s="195"/>
      <c r="DA22" s="195"/>
      <c r="DB22" s="195"/>
      <c r="DC22" s="195"/>
      <c r="DD22" s="192"/>
      <c r="DE22" s="190"/>
      <c r="DF22" s="195"/>
      <c r="DG22" s="195"/>
      <c r="DH22" s="195"/>
      <c r="DI22" s="195"/>
      <c r="DJ22" s="195"/>
      <c r="DK22" s="192"/>
      <c r="DL22" s="190"/>
      <c r="DM22" s="195"/>
      <c r="DN22" s="195"/>
      <c r="DO22" s="195"/>
      <c r="DP22" s="195"/>
      <c r="DQ22" s="195"/>
      <c r="DR22" s="192"/>
      <c r="DS22" s="190"/>
      <c r="DT22" s="195"/>
      <c r="DU22" s="195"/>
      <c r="DV22" s="195"/>
      <c r="DW22" s="195"/>
      <c r="DX22" s="195"/>
      <c r="DY22" s="192"/>
      <c r="DZ22" s="190"/>
      <c r="EA22" s="195"/>
      <c r="EB22" s="195"/>
      <c r="EC22" s="195"/>
      <c r="ED22" s="195"/>
      <c r="EE22" s="195"/>
      <c r="EF22" s="192"/>
      <c r="EG22" s="191"/>
      <c r="EH22" s="192"/>
      <c r="EI22" s="191"/>
      <c r="EJ22" s="189"/>
    </row>
    <row r="23" spans="1:140" ht="12.75" customHeight="1" outlineLevel="1">
      <c r="A23" s="54" t="s">
        <v>53</v>
      </c>
      <c r="B23" s="472" t="s">
        <v>59</v>
      </c>
      <c r="C23" s="468" t="s">
        <v>98</v>
      </c>
      <c r="D23" s="469" t="s">
        <v>114</v>
      </c>
      <c r="E23" s="470" t="s">
        <v>121</v>
      </c>
      <c r="F23" s="464">
        <v>67.5</v>
      </c>
      <c r="G23" s="193"/>
      <c r="H23" s="14">
        <f>ROUND(_xlfn.IFERROR(F23*G23," - "),2)</f>
        <v>0</v>
      </c>
      <c r="I23" s="473" t="e">
        <f>H23/$G$43</f>
        <v>#DIV/0!</v>
      </c>
      <c r="J23" s="162">
        <f t="shared" si="0"/>
        <v>0</v>
      </c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190"/>
      <c r="Z23" s="191"/>
      <c r="AA23" s="191"/>
      <c r="AB23" s="191"/>
      <c r="AC23" s="191"/>
      <c r="AD23" s="191"/>
      <c r="AE23" s="192"/>
      <c r="AF23" s="190"/>
      <c r="AG23" s="191"/>
      <c r="AH23" s="191"/>
      <c r="AI23" s="191"/>
      <c r="AJ23" s="191"/>
      <c r="AK23" s="191"/>
      <c r="AL23" s="192"/>
      <c r="AM23" s="190"/>
      <c r="AN23" s="191"/>
      <c r="AO23" s="191"/>
      <c r="AP23" s="191"/>
      <c r="AQ23" s="191"/>
      <c r="AR23" s="191"/>
      <c r="AS23" s="192"/>
      <c r="AT23" s="190"/>
      <c r="AU23" s="191"/>
      <c r="AV23" s="191"/>
      <c r="AW23" s="191"/>
      <c r="AX23" s="191"/>
      <c r="AY23" s="191"/>
      <c r="AZ23" s="192"/>
      <c r="BA23" s="190"/>
      <c r="BB23" s="191"/>
      <c r="BC23" s="191"/>
      <c r="BD23" s="191"/>
      <c r="BE23" s="191"/>
      <c r="BF23" s="191"/>
      <c r="BG23" s="192"/>
      <c r="BH23" s="190"/>
      <c r="BI23" s="191"/>
      <c r="BJ23" s="191"/>
      <c r="BK23" s="191"/>
      <c r="BL23" s="191"/>
      <c r="BM23" s="191"/>
      <c r="BN23" s="192"/>
      <c r="BO23" s="190"/>
      <c r="BP23" s="191"/>
      <c r="BQ23" s="191"/>
      <c r="BR23" s="191"/>
      <c r="BS23" s="191"/>
      <c r="BT23" s="191"/>
      <c r="BU23" s="192"/>
      <c r="BV23" s="190"/>
      <c r="BW23" s="191"/>
      <c r="BX23" s="191"/>
      <c r="BY23" s="191"/>
      <c r="BZ23" s="191"/>
      <c r="CA23" s="191"/>
      <c r="CB23" s="192"/>
      <c r="CC23" s="190"/>
      <c r="CD23" s="191"/>
      <c r="CE23" s="191"/>
      <c r="CF23" s="191"/>
      <c r="CG23" s="191"/>
      <c r="CH23" s="191"/>
      <c r="CI23" s="192"/>
      <c r="CJ23" s="190"/>
      <c r="CK23" s="191"/>
      <c r="CL23" s="191"/>
      <c r="CM23" s="191"/>
      <c r="CN23" s="191"/>
      <c r="CO23" s="191"/>
      <c r="CP23" s="192"/>
      <c r="CQ23" s="190"/>
      <c r="CR23" s="195"/>
      <c r="CS23" s="195"/>
      <c r="CT23" s="195"/>
      <c r="CU23" s="195"/>
      <c r="CV23" s="195"/>
      <c r="CW23" s="192"/>
      <c r="CX23" s="190"/>
      <c r="CY23" s="195"/>
      <c r="CZ23" s="195"/>
      <c r="DA23" s="195"/>
      <c r="DB23" s="195"/>
      <c r="DC23" s="195"/>
      <c r="DD23" s="192"/>
      <c r="DE23" s="190"/>
      <c r="DF23" s="195"/>
      <c r="DG23" s="195"/>
      <c r="DH23" s="195"/>
      <c r="DI23" s="195"/>
      <c r="DJ23" s="195"/>
      <c r="DK23" s="192"/>
      <c r="DL23" s="190"/>
      <c r="DM23" s="195"/>
      <c r="DN23" s="195"/>
      <c r="DO23" s="195"/>
      <c r="DP23" s="195"/>
      <c r="DQ23" s="195"/>
      <c r="DR23" s="192"/>
      <c r="DS23" s="190"/>
      <c r="DT23" s="195"/>
      <c r="DU23" s="195"/>
      <c r="DV23" s="195"/>
      <c r="DW23" s="195"/>
      <c r="DX23" s="195"/>
      <c r="DY23" s="192"/>
      <c r="DZ23" s="190"/>
      <c r="EA23" s="195"/>
      <c r="EB23" s="195"/>
      <c r="EC23" s="195"/>
      <c r="ED23" s="195"/>
      <c r="EE23" s="195"/>
      <c r="EF23" s="192"/>
      <c r="EG23" s="191"/>
      <c r="EH23" s="192"/>
      <c r="EI23" s="191"/>
      <c r="EJ23" s="189"/>
    </row>
    <row r="24" spans="1:140" ht="12.75" customHeight="1" outlineLevel="1">
      <c r="A24" s="474" t="s">
        <v>25</v>
      </c>
      <c r="B24" s="475"/>
      <c r="C24" s="476"/>
      <c r="D24" s="477" t="s">
        <v>91</v>
      </c>
      <c r="E24" s="478">
        <f>SUM(H25:H29)</f>
        <v>0</v>
      </c>
      <c r="F24" s="478"/>
      <c r="G24" s="478"/>
      <c r="H24" s="478"/>
      <c r="I24" s="479" t="e">
        <f>E24/$G$43</f>
        <v>#DIV/0!</v>
      </c>
      <c r="J24" s="162">
        <f aca="true" t="shared" si="1" ref="J24:J36">EG24</f>
        <v>0</v>
      </c>
      <c r="K24" s="190"/>
      <c r="L24" s="195"/>
      <c r="M24" s="195"/>
      <c r="N24" s="195"/>
      <c r="O24" s="195"/>
      <c r="P24" s="195"/>
      <c r="Q24" s="192"/>
      <c r="R24" s="190"/>
      <c r="S24" s="195"/>
      <c r="T24" s="195"/>
      <c r="U24" s="195"/>
      <c r="V24" s="195"/>
      <c r="W24" s="195"/>
      <c r="X24" s="192"/>
      <c r="Y24" s="190"/>
      <c r="Z24" s="195"/>
      <c r="AA24" s="195"/>
      <c r="AB24" s="195"/>
      <c r="AC24" s="195"/>
      <c r="AD24" s="195"/>
      <c r="AE24" s="192"/>
      <c r="AF24" s="190"/>
      <c r="AG24" s="195"/>
      <c r="AH24" s="195"/>
      <c r="AI24" s="195"/>
      <c r="AJ24" s="195"/>
      <c r="AK24" s="195"/>
      <c r="AL24" s="192"/>
      <c r="AM24" s="190"/>
      <c r="AN24" s="195"/>
      <c r="AO24" s="195"/>
      <c r="AP24" s="195"/>
      <c r="AQ24" s="195"/>
      <c r="AR24" s="195"/>
      <c r="AS24" s="192"/>
      <c r="AT24" s="190"/>
      <c r="AU24" s="195"/>
      <c r="AV24" s="195"/>
      <c r="AW24" s="195"/>
      <c r="AX24" s="195"/>
      <c r="AY24" s="195"/>
      <c r="AZ24" s="192"/>
      <c r="BA24" s="190"/>
      <c r="BB24" s="195"/>
      <c r="BC24" s="195"/>
      <c r="BD24" s="195"/>
      <c r="BE24" s="195"/>
      <c r="BF24" s="195"/>
      <c r="BG24" s="192"/>
      <c r="BH24" s="190"/>
      <c r="BI24" s="195"/>
      <c r="BJ24" s="195"/>
      <c r="BK24" s="195"/>
      <c r="BL24" s="195"/>
      <c r="BM24" s="195"/>
      <c r="BN24" s="192"/>
      <c r="BO24" s="190"/>
      <c r="BP24" s="195"/>
      <c r="BQ24" s="195"/>
      <c r="BR24" s="195"/>
      <c r="BS24" s="195"/>
      <c r="BT24" s="195"/>
      <c r="BU24" s="192"/>
      <c r="BV24" s="190"/>
      <c r="BW24" s="195"/>
      <c r="BX24" s="195"/>
      <c r="BY24" s="195"/>
      <c r="BZ24" s="195"/>
      <c r="CA24" s="195"/>
      <c r="CB24" s="192"/>
      <c r="CC24" s="190"/>
      <c r="CD24" s="195"/>
      <c r="CE24" s="195"/>
      <c r="CF24" s="195"/>
      <c r="CG24" s="195"/>
      <c r="CH24" s="195"/>
      <c r="CI24" s="192"/>
      <c r="CJ24" s="190"/>
      <c r="CK24" s="195"/>
      <c r="CL24" s="195"/>
      <c r="CM24" s="195"/>
      <c r="CN24" s="195"/>
      <c r="CO24" s="195"/>
      <c r="CP24" s="192"/>
      <c r="CQ24" s="190"/>
      <c r="CR24" s="195"/>
      <c r="CS24" s="195"/>
      <c r="CT24" s="195"/>
      <c r="CU24" s="195"/>
      <c r="CV24" s="195"/>
      <c r="CW24" s="192"/>
      <c r="CX24" s="190"/>
      <c r="CY24" s="195"/>
      <c r="CZ24" s="195"/>
      <c r="DA24" s="195"/>
      <c r="DB24" s="195"/>
      <c r="DC24" s="195"/>
      <c r="DD24" s="192"/>
      <c r="DE24" s="190"/>
      <c r="DF24" s="195"/>
      <c r="DG24" s="195"/>
      <c r="DH24" s="195"/>
      <c r="DI24" s="195"/>
      <c r="DJ24" s="195"/>
      <c r="DK24" s="192"/>
      <c r="DL24" s="190"/>
      <c r="DM24" s="195"/>
      <c r="DN24" s="195"/>
      <c r="DO24" s="195"/>
      <c r="DP24" s="195"/>
      <c r="DQ24" s="195"/>
      <c r="DR24" s="192"/>
      <c r="DS24" s="190"/>
      <c r="DT24" s="195"/>
      <c r="DU24" s="195"/>
      <c r="DV24" s="195"/>
      <c r="DW24" s="195"/>
      <c r="DX24" s="195"/>
      <c r="DY24" s="192"/>
      <c r="DZ24" s="190"/>
      <c r="EA24" s="195"/>
      <c r="EB24" s="195"/>
      <c r="EC24" s="195"/>
      <c r="ED24" s="195"/>
      <c r="EE24" s="195"/>
      <c r="EF24" s="192"/>
      <c r="EG24" s="191"/>
      <c r="EH24" s="192"/>
      <c r="EI24" s="191"/>
      <c r="EJ24" s="189"/>
    </row>
    <row r="25" spans="1:140" ht="12.75" customHeight="1" outlineLevel="1">
      <c r="A25" s="54" t="s">
        <v>26</v>
      </c>
      <c r="B25" s="480" t="s">
        <v>54</v>
      </c>
      <c r="C25" s="468" t="s">
        <v>98</v>
      </c>
      <c r="D25" s="469" t="s">
        <v>115</v>
      </c>
      <c r="E25" s="470" t="s">
        <v>121</v>
      </c>
      <c r="F25" s="481">
        <v>45</v>
      </c>
      <c r="G25" s="193"/>
      <c r="H25" s="14">
        <f>ROUND(_xlfn.IFERROR(F25*G25," - "),2)</f>
        <v>0</v>
      </c>
      <c r="I25" s="465" t="e">
        <f>H25/$G$43</f>
        <v>#DIV/0!</v>
      </c>
      <c r="J25" s="162">
        <f t="shared" si="1"/>
        <v>0</v>
      </c>
      <c r="K25" s="190"/>
      <c r="L25" s="191"/>
      <c r="M25" s="191"/>
      <c r="N25" s="191"/>
      <c r="O25" s="191"/>
      <c r="P25" s="191"/>
      <c r="Q25" s="192"/>
      <c r="R25" s="190"/>
      <c r="S25" s="191"/>
      <c r="T25" s="191"/>
      <c r="U25" s="191"/>
      <c r="V25" s="191"/>
      <c r="W25" s="191"/>
      <c r="X25" s="192"/>
      <c r="Y25" s="190"/>
      <c r="Z25" s="191"/>
      <c r="AA25" s="191"/>
      <c r="AB25" s="191"/>
      <c r="AC25" s="191"/>
      <c r="AD25" s="191"/>
      <c r="AE25" s="192"/>
      <c r="AF25" s="190"/>
      <c r="AG25" s="191"/>
      <c r="AH25" s="191"/>
      <c r="AI25" s="191"/>
      <c r="AJ25" s="191"/>
      <c r="AK25" s="191"/>
      <c r="AL25" s="192"/>
      <c r="AM25" s="190"/>
      <c r="AN25" s="191"/>
      <c r="AO25" s="191"/>
      <c r="AP25" s="191"/>
      <c r="AQ25" s="191"/>
      <c r="AR25" s="191"/>
      <c r="AS25" s="192"/>
      <c r="AT25" s="190"/>
      <c r="AU25" s="191"/>
      <c r="AV25" s="191"/>
      <c r="AW25" s="191"/>
      <c r="AX25" s="191"/>
      <c r="AY25" s="191"/>
      <c r="AZ25" s="192"/>
      <c r="BA25" s="190"/>
      <c r="BB25" s="191"/>
      <c r="BC25" s="191"/>
      <c r="BD25" s="191"/>
      <c r="BE25" s="191"/>
      <c r="BF25" s="191"/>
      <c r="BG25" s="192"/>
      <c r="BH25" s="190"/>
      <c r="BI25" s="191"/>
      <c r="BJ25" s="191"/>
      <c r="BK25" s="191"/>
      <c r="BL25" s="191"/>
      <c r="BM25" s="191"/>
      <c r="BN25" s="192"/>
      <c r="BO25" s="190"/>
      <c r="BP25" s="191"/>
      <c r="BQ25" s="191"/>
      <c r="BR25" s="191"/>
      <c r="BS25" s="191"/>
      <c r="BT25" s="191"/>
      <c r="BU25" s="192"/>
      <c r="BV25" s="190"/>
      <c r="BW25" s="191"/>
      <c r="BX25" s="191"/>
      <c r="BY25" s="191"/>
      <c r="BZ25" s="191"/>
      <c r="CA25" s="191"/>
      <c r="CB25" s="192"/>
      <c r="CC25" s="190"/>
      <c r="CD25" s="191"/>
      <c r="CE25" s="191"/>
      <c r="CF25" s="191"/>
      <c r="CG25" s="191"/>
      <c r="CH25" s="191"/>
      <c r="CI25" s="192"/>
      <c r="CJ25" s="190"/>
      <c r="CK25" s="191"/>
      <c r="CL25" s="191"/>
      <c r="CM25" s="191"/>
      <c r="CN25" s="191"/>
      <c r="CO25" s="191"/>
      <c r="CP25" s="192"/>
      <c r="CQ25" s="190"/>
      <c r="CR25" s="195"/>
      <c r="CS25" s="195"/>
      <c r="CT25" s="195"/>
      <c r="CU25" s="195"/>
      <c r="CV25" s="195"/>
      <c r="CW25" s="192"/>
      <c r="CX25" s="190"/>
      <c r="CY25" s="195"/>
      <c r="CZ25" s="195"/>
      <c r="DA25" s="195"/>
      <c r="DB25" s="195"/>
      <c r="DC25" s="195"/>
      <c r="DD25" s="192"/>
      <c r="DE25" s="190"/>
      <c r="DF25" s="195"/>
      <c r="DG25" s="195"/>
      <c r="DH25" s="195"/>
      <c r="DI25" s="195"/>
      <c r="DJ25" s="195"/>
      <c r="DK25" s="192"/>
      <c r="DL25" s="190"/>
      <c r="DM25" s="195"/>
      <c r="DN25" s="195"/>
      <c r="DO25" s="195"/>
      <c r="DP25" s="195"/>
      <c r="DQ25" s="195"/>
      <c r="DR25" s="192"/>
      <c r="DS25" s="190"/>
      <c r="DT25" s="195"/>
      <c r="DU25" s="195"/>
      <c r="DV25" s="195"/>
      <c r="DW25" s="195"/>
      <c r="DX25" s="195"/>
      <c r="DY25" s="192"/>
      <c r="DZ25" s="190"/>
      <c r="EA25" s="195"/>
      <c r="EB25" s="195"/>
      <c r="EC25" s="195"/>
      <c r="ED25" s="195"/>
      <c r="EE25" s="195"/>
      <c r="EF25" s="192"/>
      <c r="EG25" s="191"/>
      <c r="EH25" s="192"/>
      <c r="EI25" s="191"/>
      <c r="EJ25" s="189"/>
    </row>
    <row r="26" spans="1:140" ht="12.75" customHeight="1" outlineLevel="1">
      <c r="A26" s="54" t="s">
        <v>27</v>
      </c>
      <c r="B26" s="472" t="s">
        <v>61</v>
      </c>
      <c r="C26" s="468" t="s">
        <v>98</v>
      </c>
      <c r="D26" s="469" t="s">
        <v>116</v>
      </c>
      <c r="E26" s="470" t="s">
        <v>121</v>
      </c>
      <c r="F26" s="481">
        <v>45</v>
      </c>
      <c r="G26" s="193"/>
      <c r="H26" s="14">
        <f>ROUND(_xlfn.IFERROR(F26*G26," - "),2)</f>
        <v>0</v>
      </c>
      <c r="I26" s="473" t="e">
        <f>H26/$G$43</f>
        <v>#DIV/0!</v>
      </c>
      <c r="J26" s="162">
        <f t="shared" si="1"/>
        <v>0</v>
      </c>
      <c r="K26" s="190"/>
      <c r="L26" s="191"/>
      <c r="M26" s="191"/>
      <c r="N26" s="191"/>
      <c r="O26" s="191"/>
      <c r="P26" s="191"/>
      <c r="Q26" s="192"/>
      <c r="R26" s="190"/>
      <c r="S26" s="191"/>
      <c r="T26" s="191"/>
      <c r="U26" s="191"/>
      <c r="V26" s="191"/>
      <c r="W26" s="191"/>
      <c r="X26" s="192"/>
      <c r="Y26" s="190"/>
      <c r="Z26" s="191"/>
      <c r="AA26" s="191"/>
      <c r="AB26" s="191"/>
      <c r="AC26" s="191"/>
      <c r="AD26" s="191"/>
      <c r="AE26" s="192"/>
      <c r="AF26" s="190"/>
      <c r="AG26" s="191"/>
      <c r="AH26" s="191"/>
      <c r="AI26" s="191"/>
      <c r="AJ26" s="191"/>
      <c r="AK26" s="191"/>
      <c r="AL26" s="192"/>
      <c r="AM26" s="190"/>
      <c r="AN26" s="191"/>
      <c r="AO26" s="191"/>
      <c r="AP26" s="191"/>
      <c r="AQ26" s="191"/>
      <c r="AR26" s="191"/>
      <c r="AS26" s="192"/>
      <c r="AT26" s="190"/>
      <c r="AU26" s="191"/>
      <c r="AV26" s="191"/>
      <c r="AW26" s="191"/>
      <c r="AX26" s="191"/>
      <c r="AY26" s="191"/>
      <c r="AZ26" s="192"/>
      <c r="BA26" s="190"/>
      <c r="BB26" s="191"/>
      <c r="BC26" s="191"/>
      <c r="BD26" s="191"/>
      <c r="BE26" s="191"/>
      <c r="BF26" s="191"/>
      <c r="BG26" s="192"/>
      <c r="BH26" s="190"/>
      <c r="BI26" s="191"/>
      <c r="BJ26" s="191"/>
      <c r="BK26" s="191"/>
      <c r="BL26" s="191"/>
      <c r="BM26" s="191"/>
      <c r="BN26" s="192"/>
      <c r="BO26" s="190"/>
      <c r="BP26" s="191"/>
      <c r="BQ26" s="191"/>
      <c r="BR26" s="191"/>
      <c r="BS26" s="191"/>
      <c r="BT26" s="191"/>
      <c r="BU26" s="192"/>
      <c r="BV26" s="190"/>
      <c r="BW26" s="191"/>
      <c r="BX26" s="191"/>
      <c r="BY26" s="191"/>
      <c r="BZ26" s="191"/>
      <c r="CA26" s="191"/>
      <c r="CB26" s="192"/>
      <c r="CC26" s="190"/>
      <c r="CD26" s="191"/>
      <c r="CE26" s="191"/>
      <c r="CF26" s="191"/>
      <c r="CG26" s="191"/>
      <c r="CH26" s="191"/>
      <c r="CI26" s="192"/>
      <c r="CJ26" s="190"/>
      <c r="CK26" s="191"/>
      <c r="CL26" s="191"/>
      <c r="CM26" s="191"/>
      <c r="CN26" s="191"/>
      <c r="CO26" s="191"/>
      <c r="CP26" s="192"/>
      <c r="CQ26" s="190"/>
      <c r="CR26" s="195"/>
      <c r="CS26" s="195"/>
      <c r="CT26" s="195"/>
      <c r="CU26" s="195"/>
      <c r="CV26" s="195"/>
      <c r="CW26" s="192"/>
      <c r="CX26" s="190"/>
      <c r="CY26" s="195"/>
      <c r="CZ26" s="195"/>
      <c r="DA26" s="195"/>
      <c r="DB26" s="195"/>
      <c r="DC26" s="195"/>
      <c r="DD26" s="192"/>
      <c r="DE26" s="190"/>
      <c r="DF26" s="195"/>
      <c r="DG26" s="195"/>
      <c r="DH26" s="195"/>
      <c r="DI26" s="195"/>
      <c r="DJ26" s="195"/>
      <c r="DK26" s="192"/>
      <c r="DL26" s="190"/>
      <c r="DM26" s="195"/>
      <c r="DN26" s="195"/>
      <c r="DO26" s="195"/>
      <c r="DP26" s="195"/>
      <c r="DQ26" s="195"/>
      <c r="DR26" s="192"/>
      <c r="DS26" s="190"/>
      <c r="DT26" s="195"/>
      <c r="DU26" s="195"/>
      <c r="DV26" s="195"/>
      <c r="DW26" s="195"/>
      <c r="DX26" s="195"/>
      <c r="DY26" s="192"/>
      <c r="DZ26" s="190"/>
      <c r="EA26" s="195"/>
      <c r="EB26" s="195"/>
      <c r="EC26" s="195"/>
      <c r="ED26" s="195"/>
      <c r="EE26" s="195"/>
      <c r="EF26" s="192"/>
      <c r="EG26" s="191"/>
      <c r="EH26" s="192"/>
      <c r="EI26" s="191"/>
      <c r="EJ26" s="189"/>
    </row>
    <row r="27" spans="1:140" ht="12.75" customHeight="1" outlineLevel="1">
      <c r="A27" s="54" t="s">
        <v>50</v>
      </c>
      <c r="B27" s="472" t="s">
        <v>62</v>
      </c>
      <c r="C27" s="468" t="s">
        <v>98</v>
      </c>
      <c r="D27" s="469" t="s">
        <v>117</v>
      </c>
      <c r="E27" s="470" t="s">
        <v>121</v>
      </c>
      <c r="F27" s="481">
        <v>45</v>
      </c>
      <c r="G27" s="193"/>
      <c r="H27" s="14">
        <f>ROUND(_xlfn.IFERROR(F27*G27," - "),2)</f>
        <v>0</v>
      </c>
      <c r="I27" s="473" t="e">
        <f>H27/$G$43</f>
        <v>#DIV/0!</v>
      </c>
      <c r="J27" s="162">
        <f t="shared" si="1"/>
        <v>0</v>
      </c>
      <c r="K27" s="190"/>
      <c r="L27" s="191"/>
      <c r="M27" s="191"/>
      <c r="N27" s="191"/>
      <c r="O27" s="191"/>
      <c r="P27" s="191"/>
      <c r="Q27" s="192"/>
      <c r="R27" s="190"/>
      <c r="S27" s="191"/>
      <c r="T27" s="191"/>
      <c r="U27" s="191"/>
      <c r="V27" s="191"/>
      <c r="W27" s="191"/>
      <c r="X27" s="192"/>
      <c r="Y27" s="190"/>
      <c r="Z27" s="191"/>
      <c r="AA27" s="191"/>
      <c r="AB27" s="191"/>
      <c r="AC27" s="191"/>
      <c r="AD27" s="191"/>
      <c r="AE27" s="192"/>
      <c r="AF27" s="190"/>
      <c r="AG27" s="191"/>
      <c r="AH27" s="191"/>
      <c r="AI27" s="191"/>
      <c r="AJ27" s="191"/>
      <c r="AK27" s="191"/>
      <c r="AL27" s="192"/>
      <c r="AM27" s="190"/>
      <c r="AN27" s="191"/>
      <c r="AO27" s="191"/>
      <c r="AP27" s="191"/>
      <c r="AQ27" s="191"/>
      <c r="AR27" s="191"/>
      <c r="AS27" s="192"/>
      <c r="AT27" s="190"/>
      <c r="AU27" s="191"/>
      <c r="AV27" s="191"/>
      <c r="AW27" s="191"/>
      <c r="AX27" s="191"/>
      <c r="AY27" s="191"/>
      <c r="AZ27" s="192"/>
      <c r="BA27" s="190"/>
      <c r="BB27" s="191"/>
      <c r="BC27" s="191"/>
      <c r="BD27" s="191"/>
      <c r="BE27" s="191"/>
      <c r="BF27" s="191"/>
      <c r="BG27" s="192"/>
      <c r="BH27" s="190"/>
      <c r="BI27" s="191"/>
      <c r="BJ27" s="191"/>
      <c r="BK27" s="191"/>
      <c r="BL27" s="191"/>
      <c r="BM27" s="191"/>
      <c r="BN27" s="192"/>
      <c r="BO27" s="190"/>
      <c r="BP27" s="191"/>
      <c r="BQ27" s="191"/>
      <c r="BR27" s="191"/>
      <c r="BS27" s="191"/>
      <c r="BT27" s="191"/>
      <c r="BU27" s="192"/>
      <c r="BV27" s="190"/>
      <c r="BW27" s="191"/>
      <c r="BX27" s="191"/>
      <c r="BY27" s="191"/>
      <c r="BZ27" s="191"/>
      <c r="CA27" s="191"/>
      <c r="CB27" s="192"/>
      <c r="CC27" s="190"/>
      <c r="CD27" s="191"/>
      <c r="CE27" s="191"/>
      <c r="CF27" s="191"/>
      <c r="CG27" s="191"/>
      <c r="CH27" s="191"/>
      <c r="CI27" s="192"/>
      <c r="CJ27" s="190"/>
      <c r="CK27" s="191"/>
      <c r="CL27" s="191"/>
      <c r="CM27" s="191"/>
      <c r="CN27" s="191"/>
      <c r="CO27" s="191"/>
      <c r="CP27" s="192"/>
      <c r="CQ27" s="190"/>
      <c r="CR27" s="195"/>
      <c r="CS27" s="195"/>
      <c r="CT27" s="195"/>
      <c r="CU27" s="195"/>
      <c r="CV27" s="195"/>
      <c r="CW27" s="192"/>
      <c r="CX27" s="190"/>
      <c r="CY27" s="195"/>
      <c r="CZ27" s="195"/>
      <c r="DA27" s="195"/>
      <c r="DB27" s="195"/>
      <c r="DC27" s="195"/>
      <c r="DD27" s="192"/>
      <c r="DE27" s="190"/>
      <c r="DF27" s="195"/>
      <c r="DG27" s="195"/>
      <c r="DH27" s="195"/>
      <c r="DI27" s="195"/>
      <c r="DJ27" s="195"/>
      <c r="DK27" s="192"/>
      <c r="DL27" s="190"/>
      <c r="DM27" s="195"/>
      <c r="DN27" s="195"/>
      <c r="DO27" s="195"/>
      <c r="DP27" s="195"/>
      <c r="DQ27" s="195"/>
      <c r="DR27" s="192"/>
      <c r="DS27" s="190"/>
      <c r="DT27" s="195"/>
      <c r="DU27" s="195"/>
      <c r="DV27" s="195"/>
      <c r="DW27" s="195"/>
      <c r="DX27" s="195"/>
      <c r="DY27" s="192"/>
      <c r="DZ27" s="190"/>
      <c r="EA27" s="195"/>
      <c r="EB27" s="195"/>
      <c r="EC27" s="195"/>
      <c r="ED27" s="195"/>
      <c r="EE27" s="195"/>
      <c r="EF27" s="192"/>
      <c r="EG27" s="191"/>
      <c r="EH27" s="192"/>
      <c r="EI27" s="191"/>
      <c r="EJ27" s="189"/>
    </row>
    <row r="28" spans="1:140" ht="12.75" customHeight="1" outlineLevel="1">
      <c r="A28" s="54" t="s">
        <v>51</v>
      </c>
      <c r="B28" s="472" t="s">
        <v>60</v>
      </c>
      <c r="C28" s="468" t="s">
        <v>98</v>
      </c>
      <c r="D28" s="469" t="s">
        <v>118</v>
      </c>
      <c r="E28" s="470" t="s">
        <v>122</v>
      </c>
      <c r="F28" s="464">
        <f>45*15</f>
        <v>675</v>
      </c>
      <c r="G28" s="193"/>
      <c r="H28" s="14">
        <f>ROUND(_xlfn.IFERROR(F28*G28," - "),2)</f>
        <v>0</v>
      </c>
      <c r="I28" s="473" t="e">
        <f>H28/$G$43</f>
        <v>#DIV/0!</v>
      </c>
      <c r="J28" s="162">
        <f>EG28</f>
        <v>0</v>
      </c>
      <c r="K28" s="190"/>
      <c r="L28" s="191"/>
      <c r="M28" s="191"/>
      <c r="N28" s="191"/>
      <c r="O28" s="191"/>
      <c r="P28" s="191"/>
      <c r="Q28" s="192"/>
      <c r="R28" s="190"/>
      <c r="S28" s="191"/>
      <c r="T28" s="191"/>
      <c r="U28" s="191"/>
      <c r="V28" s="191"/>
      <c r="W28" s="191"/>
      <c r="X28" s="192"/>
      <c r="Y28" s="190"/>
      <c r="Z28" s="191"/>
      <c r="AA28" s="191"/>
      <c r="AB28" s="191"/>
      <c r="AC28" s="191"/>
      <c r="AD28" s="191"/>
      <c r="AE28" s="192"/>
      <c r="AF28" s="190"/>
      <c r="AG28" s="191"/>
      <c r="AH28" s="191"/>
      <c r="AI28" s="191"/>
      <c r="AJ28" s="191"/>
      <c r="AK28" s="191"/>
      <c r="AL28" s="192"/>
      <c r="AM28" s="190"/>
      <c r="AN28" s="191"/>
      <c r="AO28" s="191"/>
      <c r="AP28" s="191"/>
      <c r="AQ28" s="191"/>
      <c r="AR28" s="191"/>
      <c r="AS28" s="192"/>
      <c r="AT28" s="190"/>
      <c r="AU28" s="191"/>
      <c r="AV28" s="191"/>
      <c r="AW28" s="191"/>
      <c r="AX28" s="191"/>
      <c r="AY28" s="191"/>
      <c r="AZ28" s="192"/>
      <c r="BA28" s="190"/>
      <c r="BB28" s="191"/>
      <c r="BC28" s="191"/>
      <c r="BD28" s="191"/>
      <c r="BE28" s="191"/>
      <c r="BF28" s="191"/>
      <c r="BG28" s="192"/>
      <c r="BH28" s="190"/>
      <c r="BI28" s="191"/>
      <c r="BJ28" s="191"/>
      <c r="BK28" s="191"/>
      <c r="BL28" s="191"/>
      <c r="BM28" s="191"/>
      <c r="BN28" s="192"/>
      <c r="BO28" s="190"/>
      <c r="BP28" s="191"/>
      <c r="BQ28" s="191"/>
      <c r="BR28" s="191"/>
      <c r="BS28" s="191"/>
      <c r="BT28" s="191"/>
      <c r="BU28" s="192"/>
      <c r="BV28" s="190"/>
      <c r="BW28" s="191"/>
      <c r="BX28" s="191"/>
      <c r="BY28" s="191"/>
      <c r="BZ28" s="191"/>
      <c r="CA28" s="191"/>
      <c r="CB28" s="192"/>
      <c r="CC28" s="190"/>
      <c r="CD28" s="191"/>
      <c r="CE28" s="191"/>
      <c r="CF28" s="191"/>
      <c r="CG28" s="191"/>
      <c r="CH28" s="191"/>
      <c r="CI28" s="192"/>
      <c r="CJ28" s="190"/>
      <c r="CK28" s="191"/>
      <c r="CL28" s="191"/>
      <c r="CM28" s="191"/>
      <c r="CN28" s="191"/>
      <c r="CO28" s="191"/>
      <c r="CP28" s="192"/>
      <c r="CQ28" s="190"/>
      <c r="CR28" s="195"/>
      <c r="CS28" s="195"/>
      <c r="CT28" s="195"/>
      <c r="CU28" s="195"/>
      <c r="CV28" s="195"/>
      <c r="CW28" s="192"/>
      <c r="CX28" s="190"/>
      <c r="CY28" s="195"/>
      <c r="CZ28" s="195"/>
      <c r="DA28" s="195"/>
      <c r="DB28" s="195"/>
      <c r="DC28" s="195"/>
      <c r="DD28" s="192"/>
      <c r="DE28" s="190"/>
      <c r="DF28" s="195"/>
      <c r="DG28" s="195"/>
      <c r="DH28" s="195"/>
      <c r="DI28" s="195"/>
      <c r="DJ28" s="195"/>
      <c r="DK28" s="192"/>
      <c r="DL28" s="190"/>
      <c r="DM28" s="195"/>
      <c r="DN28" s="195"/>
      <c r="DO28" s="195"/>
      <c r="DP28" s="195"/>
      <c r="DQ28" s="195"/>
      <c r="DR28" s="192"/>
      <c r="DS28" s="190"/>
      <c r="DT28" s="195"/>
      <c r="DU28" s="195"/>
      <c r="DV28" s="195"/>
      <c r="DW28" s="195"/>
      <c r="DX28" s="195"/>
      <c r="DY28" s="192"/>
      <c r="DZ28" s="190"/>
      <c r="EA28" s="195"/>
      <c r="EB28" s="195"/>
      <c r="EC28" s="195"/>
      <c r="ED28" s="195"/>
      <c r="EE28" s="195"/>
      <c r="EF28" s="192"/>
      <c r="EG28" s="191"/>
      <c r="EH28" s="192"/>
      <c r="EI28" s="191"/>
      <c r="EJ28" s="189"/>
    </row>
    <row r="29" spans="1:140" ht="12.75" customHeight="1" outlineLevel="1" thickBot="1">
      <c r="A29" s="54" t="s">
        <v>97</v>
      </c>
      <c r="B29" s="472" t="s">
        <v>73</v>
      </c>
      <c r="C29" s="468" t="s">
        <v>98</v>
      </c>
      <c r="D29" s="469" t="s">
        <v>119</v>
      </c>
      <c r="E29" s="470" t="s">
        <v>123</v>
      </c>
      <c r="F29" s="464">
        <v>1200</v>
      </c>
      <c r="G29" s="193"/>
      <c r="H29" s="14">
        <f>ROUND(_xlfn.IFERROR(F29*G29," - "),2)</f>
        <v>0</v>
      </c>
      <c r="I29" s="473" t="e">
        <f>H29/$G$43</f>
        <v>#DIV/0!</v>
      </c>
      <c r="J29" s="162">
        <f t="shared" si="1"/>
        <v>0</v>
      </c>
      <c r="K29" s="190"/>
      <c r="L29" s="191"/>
      <c r="M29" s="191"/>
      <c r="N29" s="191"/>
      <c r="O29" s="191"/>
      <c r="P29" s="191"/>
      <c r="Q29" s="192"/>
      <c r="R29" s="190"/>
      <c r="S29" s="191"/>
      <c r="T29" s="191"/>
      <c r="U29" s="191"/>
      <c r="V29" s="191"/>
      <c r="W29" s="191"/>
      <c r="X29" s="192"/>
      <c r="Y29" s="190"/>
      <c r="Z29" s="191"/>
      <c r="AA29" s="191"/>
      <c r="AB29" s="191"/>
      <c r="AC29" s="191"/>
      <c r="AD29" s="191"/>
      <c r="AE29" s="192"/>
      <c r="AF29" s="190"/>
      <c r="AG29" s="191"/>
      <c r="AH29" s="191"/>
      <c r="AI29" s="191"/>
      <c r="AJ29" s="191"/>
      <c r="AK29" s="191"/>
      <c r="AL29" s="192"/>
      <c r="AM29" s="190"/>
      <c r="AN29" s="191"/>
      <c r="AO29" s="191"/>
      <c r="AP29" s="191"/>
      <c r="AQ29" s="191"/>
      <c r="AR29" s="191"/>
      <c r="AS29" s="192"/>
      <c r="AT29" s="190"/>
      <c r="AU29" s="191"/>
      <c r="AV29" s="191"/>
      <c r="AW29" s="191"/>
      <c r="AX29" s="191"/>
      <c r="AY29" s="191"/>
      <c r="AZ29" s="192"/>
      <c r="BA29" s="190"/>
      <c r="BB29" s="191"/>
      <c r="BC29" s="191"/>
      <c r="BD29" s="191"/>
      <c r="BE29" s="191"/>
      <c r="BF29" s="191"/>
      <c r="BG29" s="192"/>
      <c r="BH29" s="190"/>
      <c r="BI29" s="191"/>
      <c r="BJ29" s="191"/>
      <c r="BK29" s="191"/>
      <c r="BL29" s="191"/>
      <c r="BM29" s="191"/>
      <c r="BN29" s="192"/>
      <c r="BO29" s="190"/>
      <c r="BP29" s="191"/>
      <c r="BQ29" s="191"/>
      <c r="BR29" s="191"/>
      <c r="BS29" s="191"/>
      <c r="BT29" s="191"/>
      <c r="BU29" s="192"/>
      <c r="BV29" s="190"/>
      <c r="BW29" s="191"/>
      <c r="BX29" s="191"/>
      <c r="BY29" s="191"/>
      <c r="BZ29" s="191"/>
      <c r="CA29" s="191"/>
      <c r="CB29" s="192"/>
      <c r="CC29" s="190"/>
      <c r="CD29" s="191"/>
      <c r="CE29" s="191"/>
      <c r="CF29" s="191"/>
      <c r="CG29" s="191"/>
      <c r="CH29" s="191"/>
      <c r="CI29" s="192"/>
      <c r="CJ29" s="190"/>
      <c r="CK29" s="191"/>
      <c r="CL29" s="191"/>
      <c r="CM29" s="191"/>
      <c r="CN29" s="191"/>
      <c r="CO29" s="191"/>
      <c r="CP29" s="192"/>
      <c r="CQ29" s="190"/>
      <c r="CR29" s="195"/>
      <c r="CS29" s="195"/>
      <c r="CT29" s="195"/>
      <c r="CU29" s="195"/>
      <c r="CV29" s="195"/>
      <c r="CW29" s="192"/>
      <c r="CX29" s="190"/>
      <c r="CY29" s="195"/>
      <c r="CZ29" s="195"/>
      <c r="DA29" s="195"/>
      <c r="DB29" s="195"/>
      <c r="DC29" s="195"/>
      <c r="DD29" s="192"/>
      <c r="DE29" s="190"/>
      <c r="DF29" s="195"/>
      <c r="DG29" s="195"/>
      <c r="DH29" s="195"/>
      <c r="DI29" s="195"/>
      <c r="DJ29" s="195"/>
      <c r="DK29" s="192"/>
      <c r="DL29" s="190"/>
      <c r="DM29" s="195"/>
      <c r="DN29" s="195"/>
      <c r="DO29" s="195"/>
      <c r="DP29" s="195"/>
      <c r="DQ29" s="195"/>
      <c r="DR29" s="192"/>
      <c r="DS29" s="190"/>
      <c r="DT29" s="195"/>
      <c r="DU29" s="195"/>
      <c r="DV29" s="195"/>
      <c r="DW29" s="195"/>
      <c r="DX29" s="195"/>
      <c r="DY29" s="192"/>
      <c r="DZ29" s="190"/>
      <c r="EA29" s="195"/>
      <c r="EB29" s="195"/>
      <c r="EC29" s="195"/>
      <c r="ED29" s="195"/>
      <c r="EE29" s="195"/>
      <c r="EF29" s="192"/>
      <c r="EG29" s="191"/>
      <c r="EH29" s="192"/>
      <c r="EI29" s="191"/>
      <c r="EJ29" s="189"/>
    </row>
    <row r="30" spans="1:140" ht="15.75" thickBot="1">
      <c r="A30" s="466">
        <v>3</v>
      </c>
      <c r="B30" s="467"/>
      <c r="C30" s="450"/>
      <c r="D30" s="451" t="s">
        <v>40</v>
      </c>
      <c r="E30" s="452">
        <f>SUM(E31)</f>
        <v>0</v>
      </c>
      <c r="F30" s="452"/>
      <c r="G30" s="452"/>
      <c r="H30" s="453"/>
      <c r="I30" s="454" t="e">
        <f>E30/$G$43</f>
        <v>#DIV/0!</v>
      </c>
      <c r="J30" s="161">
        <f t="shared" si="1"/>
        <v>0</v>
      </c>
      <c r="K30" s="184"/>
      <c r="L30" s="185"/>
      <c r="M30" s="185"/>
      <c r="N30" s="185"/>
      <c r="O30" s="185"/>
      <c r="P30" s="185"/>
      <c r="Q30" s="186"/>
      <c r="R30" s="184"/>
      <c r="S30" s="185"/>
      <c r="T30" s="185"/>
      <c r="U30" s="185"/>
      <c r="V30" s="185"/>
      <c r="W30" s="185"/>
      <c r="X30" s="186"/>
      <c r="Y30" s="184"/>
      <c r="Z30" s="185"/>
      <c r="AA30" s="185"/>
      <c r="AB30" s="185"/>
      <c r="AC30" s="185"/>
      <c r="AD30" s="185"/>
      <c r="AE30" s="186"/>
      <c r="AF30" s="184"/>
      <c r="AG30" s="185"/>
      <c r="AH30" s="185"/>
      <c r="AI30" s="185"/>
      <c r="AJ30" s="185"/>
      <c r="AK30" s="185"/>
      <c r="AL30" s="186"/>
      <c r="AM30" s="184"/>
      <c r="AN30" s="185"/>
      <c r="AO30" s="185"/>
      <c r="AP30" s="185"/>
      <c r="AQ30" s="185"/>
      <c r="AR30" s="185"/>
      <c r="AS30" s="186"/>
      <c r="AT30" s="184"/>
      <c r="AU30" s="185"/>
      <c r="AV30" s="185"/>
      <c r="AW30" s="185"/>
      <c r="AX30" s="185"/>
      <c r="AY30" s="185"/>
      <c r="AZ30" s="186"/>
      <c r="BA30" s="184"/>
      <c r="BB30" s="185"/>
      <c r="BC30" s="185"/>
      <c r="BD30" s="185"/>
      <c r="BE30" s="185"/>
      <c r="BF30" s="185"/>
      <c r="BG30" s="186"/>
      <c r="BH30" s="184"/>
      <c r="BI30" s="185"/>
      <c r="BJ30" s="185"/>
      <c r="BK30" s="185"/>
      <c r="BL30" s="185"/>
      <c r="BM30" s="185"/>
      <c r="BN30" s="186"/>
      <c r="BO30" s="184"/>
      <c r="BP30" s="185"/>
      <c r="BQ30" s="185"/>
      <c r="BR30" s="185"/>
      <c r="BS30" s="185"/>
      <c r="BT30" s="185"/>
      <c r="BU30" s="186"/>
      <c r="BV30" s="184"/>
      <c r="BW30" s="185"/>
      <c r="BX30" s="185"/>
      <c r="BY30" s="185"/>
      <c r="BZ30" s="185"/>
      <c r="CA30" s="185"/>
      <c r="CB30" s="186"/>
      <c r="CC30" s="184"/>
      <c r="CD30" s="185"/>
      <c r="CE30" s="185"/>
      <c r="CF30" s="185"/>
      <c r="CG30" s="185"/>
      <c r="CH30" s="185"/>
      <c r="CI30" s="186"/>
      <c r="CJ30" s="184"/>
      <c r="CK30" s="185"/>
      <c r="CL30" s="185"/>
      <c r="CM30" s="185"/>
      <c r="CN30" s="185"/>
      <c r="CO30" s="185"/>
      <c r="CP30" s="186"/>
      <c r="CQ30" s="184"/>
      <c r="CR30" s="185"/>
      <c r="CS30" s="185"/>
      <c r="CT30" s="185"/>
      <c r="CU30" s="185"/>
      <c r="CV30" s="185"/>
      <c r="CW30" s="186"/>
      <c r="CX30" s="184"/>
      <c r="CY30" s="185"/>
      <c r="CZ30" s="185"/>
      <c r="DA30" s="185"/>
      <c r="DB30" s="185"/>
      <c r="DC30" s="185"/>
      <c r="DD30" s="186"/>
      <c r="DE30" s="184"/>
      <c r="DF30" s="185"/>
      <c r="DG30" s="185"/>
      <c r="DH30" s="185"/>
      <c r="DI30" s="185"/>
      <c r="DJ30" s="185"/>
      <c r="DK30" s="186"/>
      <c r="DL30" s="184"/>
      <c r="DM30" s="185"/>
      <c r="DN30" s="185"/>
      <c r="DO30" s="185"/>
      <c r="DP30" s="185"/>
      <c r="DQ30" s="185"/>
      <c r="DR30" s="186"/>
      <c r="DS30" s="184"/>
      <c r="DT30" s="185"/>
      <c r="DU30" s="185"/>
      <c r="DV30" s="185"/>
      <c r="DW30" s="185"/>
      <c r="DX30" s="185"/>
      <c r="DY30" s="186"/>
      <c r="DZ30" s="184"/>
      <c r="EA30" s="185"/>
      <c r="EB30" s="185"/>
      <c r="EC30" s="185"/>
      <c r="ED30" s="185"/>
      <c r="EE30" s="185"/>
      <c r="EF30" s="186"/>
      <c r="EG30" s="187"/>
      <c r="EH30" s="194"/>
      <c r="EI30" s="187"/>
      <c r="EJ30" s="189"/>
    </row>
    <row r="31" spans="1:140" ht="12.75" customHeight="1" outlineLevel="1">
      <c r="A31" s="482" t="s">
        <v>28</v>
      </c>
      <c r="B31" s="483"/>
      <c r="C31" s="457"/>
      <c r="D31" s="458" t="s">
        <v>40</v>
      </c>
      <c r="E31" s="459">
        <f>SUM(H32:H42)</f>
        <v>0</v>
      </c>
      <c r="F31" s="459"/>
      <c r="G31" s="459"/>
      <c r="H31" s="459"/>
      <c r="I31" s="460" t="e">
        <f>E31/$G$43</f>
        <v>#DIV/0!</v>
      </c>
      <c r="J31" s="162">
        <f t="shared" si="1"/>
        <v>0</v>
      </c>
      <c r="K31" s="190"/>
      <c r="L31" s="191"/>
      <c r="M31" s="191"/>
      <c r="N31" s="191"/>
      <c r="O31" s="191"/>
      <c r="P31" s="191"/>
      <c r="Q31" s="192"/>
      <c r="R31" s="190"/>
      <c r="S31" s="191"/>
      <c r="T31" s="191"/>
      <c r="U31" s="191"/>
      <c r="V31" s="191"/>
      <c r="W31" s="191"/>
      <c r="X31" s="192"/>
      <c r="Y31" s="190"/>
      <c r="Z31" s="195"/>
      <c r="AA31" s="195"/>
      <c r="AB31" s="195"/>
      <c r="AC31" s="195"/>
      <c r="AD31" s="195"/>
      <c r="AE31" s="192"/>
      <c r="AF31" s="190"/>
      <c r="AG31" s="195"/>
      <c r="AH31" s="195"/>
      <c r="AI31" s="195"/>
      <c r="AJ31" s="195"/>
      <c r="AK31" s="195"/>
      <c r="AL31" s="192"/>
      <c r="AM31" s="190"/>
      <c r="AN31" s="195"/>
      <c r="AO31" s="195"/>
      <c r="AP31" s="195"/>
      <c r="AQ31" s="195"/>
      <c r="AR31" s="195"/>
      <c r="AS31" s="192"/>
      <c r="AT31" s="190"/>
      <c r="AU31" s="195"/>
      <c r="AV31" s="195"/>
      <c r="AW31" s="195"/>
      <c r="AX31" s="195"/>
      <c r="AY31" s="195"/>
      <c r="AZ31" s="192"/>
      <c r="BA31" s="190"/>
      <c r="BB31" s="195"/>
      <c r="BC31" s="195"/>
      <c r="BD31" s="195"/>
      <c r="BE31" s="195"/>
      <c r="BF31" s="195"/>
      <c r="BG31" s="192"/>
      <c r="BH31" s="190"/>
      <c r="BI31" s="195"/>
      <c r="BJ31" s="195"/>
      <c r="BK31" s="195"/>
      <c r="BL31" s="195"/>
      <c r="BM31" s="195"/>
      <c r="BN31" s="192"/>
      <c r="BO31" s="190"/>
      <c r="BP31" s="195"/>
      <c r="BQ31" s="195"/>
      <c r="BR31" s="195"/>
      <c r="BS31" s="195"/>
      <c r="BT31" s="195"/>
      <c r="BU31" s="192"/>
      <c r="BV31" s="190"/>
      <c r="BW31" s="195"/>
      <c r="BX31" s="195"/>
      <c r="BY31" s="195"/>
      <c r="BZ31" s="195"/>
      <c r="CA31" s="195"/>
      <c r="CB31" s="192"/>
      <c r="CC31" s="190"/>
      <c r="CD31" s="195"/>
      <c r="CE31" s="195"/>
      <c r="CF31" s="195"/>
      <c r="CG31" s="195"/>
      <c r="CH31" s="195"/>
      <c r="CI31" s="192"/>
      <c r="CJ31" s="190"/>
      <c r="CK31" s="195"/>
      <c r="CL31" s="195"/>
      <c r="CM31" s="195"/>
      <c r="CN31" s="195"/>
      <c r="CO31" s="195"/>
      <c r="CP31" s="192"/>
      <c r="CQ31" s="190"/>
      <c r="CR31" s="195"/>
      <c r="CS31" s="195"/>
      <c r="CT31" s="195"/>
      <c r="CU31" s="195"/>
      <c r="CV31" s="195"/>
      <c r="CW31" s="192"/>
      <c r="CX31" s="190"/>
      <c r="CY31" s="195"/>
      <c r="CZ31" s="195"/>
      <c r="DA31" s="195"/>
      <c r="DB31" s="195"/>
      <c r="DC31" s="195"/>
      <c r="DD31" s="192"/>
      <c r="DE31" s="190"/>
      <c r="DF31" s="195"/>
      <c r="DG31" s="195"/>
      <c r="DH31" s="195"/>
      <c r="DI31" s="195"/>
      <c r="DJ31" s="195"/>
      <c r="DK31" s="192"/>
      <c r="DL31" s="190"/>
      <c r="DM31" s="195"/>
      <c r="DN31" s="195"/>
      <c r="DO31" s="195"/>
      <c r="DP31" s="195"/>
      <c r="DQ31" s="195"/>
      <c r="DR31" s="192"/>
      <c r="DS31" s="190"/>
      <c r="DT31" s="195"/>
      <c r="DU31" s="195"/>
      <c r="DV31" s="195"/>
      <c r="DW31" s="195"/>
      <c r="DX31" s="195"/>
      <c r="DY31" s="192"/>
      <c r="DZ31" s="190"/>
      <c r="EA31" s="195"/>
      <c r="EB31" s="195"/>
      <c r="EC31" s="195"/>
      <c r="ED31" s="195"/>
      <c r="EE31" s="195"/>
      <c r="EF31" s="192"/>
      <c r="EG31" s="191"/>
      <c r="EH31" s="192"/>
      <c r="EI31" s="191"/>
      <c r="EJ31" s="189"/>
    </row>
    <row r="32" spans="1:140" ht="12.75" customHeight="1" outlineLevel="1">
      <c r="A32" s="484" t="s">
        <v>29</v>
      </c>
      <c r="B32" s="480" t="s">
        <v>66</v>
      </c>
      <c r="C32" s="468" t="s">
        <v>98</v>
      </c>
      <c r="D32" s="469" t="s">
        <v>100</v>
      </c>
      <c r="E32" s="470" t="s">
        <v>39</v>
      </c>
      <c r="F32" s="470">
        <v>150</v>
      </c>
      <c r="G32" s="193"/>
      <c r="H32" s="14">
        <f aca="true" t="shared" si="2" ref="H32:H42">ROUND(_xlfn.IFERROR(F32*G32," - "),2)</f>
        <v>0</v>
      </c>
      <c r="I32" s="465" t="e">
        <f aca="true" t="shared" si="3" ref="I32:I42">H32/$G$43</f>
        <v>#DIV/0!</v>
      </c>
      <c r="J32" s="162">
        <f t="shared" si="1"/>
        <v>0</v>
      </c>
      <c r="K32" s="190"/>
      <c r="L32" s="191"/>
      <c r="M32" s="191"/>
      <c r="N32" s="191"/>
      <c r="O32" s="191"/>
      <c r="P32" s="191"/>
      <c r="Q32" s="192"/>
      <c r="R32" s="190"/>
      <c r="S32" s="191"/>
      <c r="T32" s="191"/>
      <c r="U32" s="191"/>
      <c r="V32" s="191"/>
      <c r="W32" s="191"/>
      <c r="X32" s="192"/>
      <c r="Y32" s="190"/>
      <c r="Z32" s="191"/>
      <c r="AA32" s="191"/>
      <c r="AB32" s="191"/>
      <c r="AC32" s="191"/>
      <c r="AD32" s="191"/>
      <c r="AE32" s="192"/>
      <c r="AF32" s="190"/>
      <c r="AG32" s="191"/>
      <c r="AH32" s="191"/>
      <c r="AI32" s="191"/>
      <c r="AJ32" s="191"/>
      <c r="AK32" s="191"/>
      <c r="AL32" s="192"/>
      <c r="AM32" s="190"/>
      <c r="AN32" s="191"/>
      <c r="AO32" s="191"/>
      <c r="AP32" s="191"/>
      <c r="AQ32" s="191"/>
      <c r="AR32" s="191"/>
      <c r="AS32" s="192"/>
      <c r="AT32" s="190"/>
      <c r="AU32" s="191"/>
      <c r="AV32" s="191"/>
      <c r="AW32" s="191"/>
      <c r="AX32" s="191"/>
      <c r="AY32" s="191"/>
      <c r="AZ32" s="192"/>
      <c r="BA32" s="190"/>
      <c r="BB32" s="191"/>
      <c r="BC32" s="191"/>
      <c r="BD32" s="191"/>
      <c r="BE32" s="191"/>
      <c r="BF32" s="191"/>
      <c r="BG32" s="192"/>
      <c r="BH32" s="190"/>
      <c r="BI32" s="191"/>
      <c r="BJ32" s="191"/>
      <c r="BK32" s="191"/>
      <c r="BL32" s="191"/>
      <c r="BM32" s="191"/>
      <c r="BN32" s="192"/>
      <c r="BO32" s="190"/>
      <c r="BP32" s="191"/>
      <c r="BQ32" s="191"/>
      <c r="BR32" s="191"/>
      <c r="BS32" s="191"/>
      <c r="BT32" s="191"/>
      <c r="BU32" s="192"/>
      <c r="BV32" s="190"/>
      <c r="BW32" s="191"/>
      <c r="BX32" s="191"/>
      <c r="BY32" s="191"/>
      <c r="BZ32" s="191"/>
      <c r="CA32" s="191"/>
      <c r="CB32" s="192"/>
      <c r="CC32" s="190"/>
      <c r="CD32" s="191"/>
      <c r="CE32" s="191"/>
      <c r="CF32" s="191"/>
      <c r="CG32" s="191"/>
      <c r="CH32" s="191"/>
      <c r="CI32" s="192"/>
      <c r="CJ32" s="190"/>
      <c r="CK32" s="191"/>
      <c r="CL32" s="191"/>
      <c r="CM32" s="191"/>
      <c r="CN32" s="191"/>
      <c r="CO32" s="191"/>
      <c r="CP32" s="192"/>
      <c r="CQ32" s="190"/>
      <c r="CR32" s="191"/>
      <c r="CS32" s="191"/>
      <c r="CT32" s="191"/>
      <c r="CU32" s="191"/>
      <c r="CV32" s="191"/>
      <c r="CW32" s="192"/>
      <c r="CX32" s="190"/>
      <c r="CY32" s="191"/>
      <c r="CZ32" s="191"/>
      <c r="DA32" s="191"/>
      <c r="DB32" s="191"/>
      <c r="DC32" s="191"/>
      <c r="DD32" s="192"/>
      <c r="DE32" s="190"/>
      <c r="DF32" s="191"/>
      <c r="DG32" s="191"/>
      <c r="DH32" s="191"/>
      <c r="DI32" s="191"/>
      <c r="DJ32" s="191"/>
      <c r="DK32" s="192"/>
      <c r="DL32" s="190"/>
      <c r="DM32" s="191"/>
      <c r="DN32" s="191"/>
      <c r="DO32" s="191"/>
      <c r="DP32" s="191"/>
      <c r="DQ32" s="191"/>
      <c r="DR32" s="192"/>
      <c r="DS32" s="190"/>
      <c r="DT32" s="191"/>
      <c r="DU32" s="191"/>
      <c r="DV32" s="191"/>
      <c r="DW32" s="191"/>
      <c r="DX32" s="191"/>
      <c r="DY32" s="192"/>
      <c r="DZ32" s="190"/>
      <c r="EA32" s="191"/>
      <c r="EB32" s="191"/>
      <c r="EC32" s="191"/>
      <c r="ED32" s="191"/>
      <c r="EE32" s="191"/>
      <c r="EF32" s="192"/>
      <c r="EG32" s="191"/>
      <c r="EH32" s="192"/>
      <c r="EI32" s="191"/>
      <c r="EJ32" s="189"/>
    </row>
    <row r="33" spans="1:140" ht="12.75" customHeight="1" outlineLevel="1">
      <c r="A33" s="484" t="s">
        <v>30</v>
      </c>
      <c r="B33" s="480" t="s">
        <v>67</v>
      </c>
      <c r="C33" s="468" t="s">
        <v>98</v>
      </c>
      <c r="D33" s="469" t="s">
        <v>101</v>
      </c>
      <c r="E33" s="470" t="s">
        <v>39</v>
      </c>
      <c r="F33" s="470">
        <v>150</v>
      </c>
      <c r="G33" s="193"/>
      <c r="H33" s="14">
        <f t="shared" si="2"/>
        <v>0</v>
      </c>
      <c r="I33" s="465" t="e">
        <f>H33/$G$43</f>
        <v>#DIV/0!</v>
      </c>
      <c r="J33" s="162">
        <f>EG33</f>
        <v>0</v>
      </c>
      <c r="K33" s="190"/>
      <c r="L33" s="191"/>
      <c r="M33" s="191"/>
      <c r="N33" s="191"/>
      <c r="O33" s="191"/>
      <c r="P33" s="191"/>
      <c r="Q33" s="192"/>
      <c r="R33" s="190"/>
      <c r="S33" s="191"/>
      <c r="T33" s="191"/>
      <c r="U33" s="191"/>
      <c r="V33" s="191"/>
      <c r="W33" s="191"/>
      <c r="X33" s="192"/>
      <c r="Y33" s="190"/>
      <c r="Z33" s="191"/>
      <c r="AA33" s="191"/>
      <c r="AB33" s="191"/>
      <c r="AC33" s="191"/>
      <c r="AD33" s="191"/>
      <c r="AE33" s="192"/>
      <c r="AF33" s="190"/>
      <c r="AG33" s="191"/>
      <c r="AH33" s="191"/>
      <c r="AI33" s="191"/>
      <c r="AJ33" s="191"/>
      <c r="AK33" s="191"/>
      <c r="AL33" s="192"/>
      <c r="AM33" s="190"/>
      <c r="AN33" s="191"/>
      <c r="AO33" s="191"/>
      <c r="AP33" s="191"/>
      <c r="AQ33" s="191"/>
      <c r="AR33" s="191"/>
      <c r="AS33" s="192"/>
      <c r="AT33" s="190"/>
      <c r="AU33" s="191"/>
      <c r="AV33" s="191"/>
      <c r="AW33" s="191"/>
      <c r="AX33" s="191"/>
      <c r="AY33" s="191"/>
      <c r="AZ33" s="192"/>
      <c r="BA33" s="190"/>
      <c r="BB33" s="191"/>
      <c r="BC33" s="191"/>
      <c r="BD33" s="191"/>
      <c r="BE33" s="191"/>
      <c r="BF33" s="191"/>
      <c r="BG33" s="192"/>
      <c r="BH33" s="190"/>
      <c r="BI33" s="191"/>
      <c r="BJ33" s="191"/>
      <c r="BK33" s="191"/>
      <c r="BL33" s="191"/>
      <c r="BM33" s="191"/>
      <c r="BN33" s="192"/>
      <c r="BO33" s="190"/>
      <c r="BP33" s="191"/>
      <c r="BQ33" s="191"/>
      <c r="BR33" s="191"/>
      <c r="BS33" s="191"/>
      <c r="BT33" s="191"/>
      <c r="BU33" s="192"/>
      <c r="BV33" s="190"/>
      <c r="BW33" s="191"/>
      <c r="BX33" s="191"/>
      <c r="BY33" s="191"/>
      <c r="BZ33" s="191"/>
      <c r="CA33" s="191"/>
      <c r="CB33" s="192"/>
      <c r="CC33" s="190"/>
      <c r="CD33" s="191"/>
      <c r="CE33" s="191"/>
      <c r="CF33" s="191"/>
      <c r="CG33" s="191"/>
      <c r="CH33" s="191"/>
      <c r="CI33" s="192"/>
      <c r="CJ33" s="190"/>
      <c r="CK33" s="191"/>
      <c r="CL33" s="191"/>
      <c r="CM33" s="191"/>
      <c r="CN33" s="191"/>
      <c r="CO33" s="191"/>
      <c r="CP33" s="192"/>
      <c r="CQ33" s="190"/>
      <c r="CR33" s="191"/>
      <c r="CS33" s="191"/>
      <c r="CT33" s="191"/>
      <c r="CU33" s="191"/>
      <c r="CV33" s="191"/>
      <c r="CW33" s="192"/>
      <c r="CX33" s="190"/>
      <c r="CY33" s="191"/>
      <c r="CZ33" s="191"/>
      <c r="DA33" s="191"/>
      <c r="DB33" s="191"/>
      <c r="DC33" s="191"/>
      <c r="DD33" s="192"/>
      <c r="DE33" s="190"/>
      <c r="DF33" s="191"/>
      <c r="DG33" s="191"/>
      <c r="DH33" s="191"/>
      <c r="DI33" s="191"/>
      <c r="DJ33" s="191"/>
      <c r="DK33" s="192"/>
      <c r="DL33" s="190"/>
      <c r="DM33" s="191"/>
      <c r="DN33" s="191"/>
      <c r="DO33" s="191"/>
      <c r="DP33" s="191"/>
      <c r="DQ33" s="191"/>
      <c r="DR33" s="192"/>
      <c r="DS33" s="190"/>
      <c r="DT33" s="191"/>
      <c r="DU33" s="191"/>
      <c r="DV33" s="191"/>
      <c r="DW33" s="191"/>
      <c r="DX33" s="191"/>
      <c r="DY33" s="192"/>
      <c r="DZ33" s="190"/>
      <c r="EA33" s="191"/>
      <c r="EB33" s="191"/>
      <c r="EC33" s="191"/>
      <c r="ED33" s="191"/>
      <c r="EE33" s="191"/>
      <c r="EF33" s="192"/>
      <c r="EG33" s="191"/>
      <c r="EH33" s="192"/>
      <c r="EI33" s="191"/>
      <c r="EJ33" s="189"/>
    </row>
    <row r="34" spans="1:140" ht="13.5" customHeight="1" outlineLevel="1">
      <c r="A34" s="484" t="s">
        <v>31</v>
      </c>
      <c r="B34" s="472" t="s">
        <v>82</v>
      </c>
      <c r="C34" s="468" t="s">
        <v>98</v>
      </c>
      <c r="D34" s="469" t="s">
        <v>102</v>
      </c>
      <c r="E34" s="470" t="s">
        <v>39</v>
      </c>
      <c r="F34" s="485">
        <v>150</v>
      </c>
      <c r="G34" s="193"/>
      <c r="H34" s="14">
        <f t="shared" si="2"/>
        <v>0</v>
      </c>
      <c r="I34" s="473" t="e">
        <f t="shared" si="3"/>
        <v>#DIV/0!</v>
      </c>
      <c r="J34" s="162">
        <f t="shared" si="1"/>
        <v>0</v>
      </c>
      <c r="K34" s="190"/>
      <c r="L34" s="191"/>
      <c r="M34" s="191"/>
      <c r="N34" s="191"/>
      <c r="O34" s="191"/>
      <c r="P34" s="191"/>
      <c r="Q34" s="192"/>
      <c r="R34" s="190"/>
      <c r="S34" s="191"/>
      <c r="T34" s="191"/>
      <c r="U34" s="191"/>
      <c r="V34" s="191"/>
      <c r="W34" s="191"/>
      <c r="X34" s="192"/>
      <c r="Y34" s="190"/>
      <c r="Z34" s="191"/>
      <c r="AA34" s="191"/>
      <c r="AB34" s="191"/>
      <c r="AC34" s="191"/>
      <c r="AD34" s="191"/>
      <c r="AE34" s="192"/>
      <c r="AF34" s="190"/>
      <c r="AG34" s="191"/>
      <c r="AH34" s="191"/>
      <c r="AI34" s="191"/>
      <c r="AJ34" s="191"/>
      <c r="AK34" s="191"/>
      <c r="AL34" s="192"/>
      <c r="AM34" s="190"/>
      <c r="AN34" s="191"/>
      <c r="AO34" s="191"/>
      <c r="AP34" s="191"/>
      <c r="AQ34" s="191"/>
      <c r="AR34" s="191"/>
      <c r="AS34" s="192"/>
      <c r="AT34" s="190"/>
      <c r="AU34" s="191"/>
      <c r="AV34" s="191"/>
      <c r="AW34" s="191"/>
      <c r="AX34" s="191"/>
      <c r="AY34" s="191"/>
      <c r="AZ34" s="192"/>
      <c r="BA34" s="190"/>
      <c r="BB34" s="191"/>
      <c r="BC34" s="191"/>
      <c r="BD34" s="191"/>
      <c r="BE34" s="191"/>
      <c r="BF34" s="191"/>
      <c r="BG34" s="192"/>
      <c r="BH34" s="190"/>
      <c r="BI34" s="191"/>
      <c r="BJ34" s="191"/>
      <c r="BK34" s="191"/>
      <c r="BL34" s="191"/>
      <c r="BM34" s="191"/>
      <c r="BN34" s="192"/>
      <c r="BO34" s="190"/>
      <c r="BP34" s="191"/>
      <c r="BQ34" s="191"/>
      <c r="BR34" s="191"/>
      <c r="BS34" s="191"/>
      <c r="BT34" s="191"/>
      <c r="BU34" s="192"/>
      <c r="BV34" s="190"/>
      <c r="BW34" s="191"/>
      <c r="BX34" s="191"/>
      <c r="BY34" s="191"/>
      <c r="BZ34" s="191"/>
      <c r="CA34" s="191"/>
      <c r="CB34" s="192"/>
      <c r="CC34" s="190"/>
      <c r="CD34" s="191"/>
      <c r="CE34" s="191"/>
      <c r="CF34" s="191"/>
      <c r="CG34" s="191"/>
      <c r="CH34" s="191"/>
      <c r="CI34" s="192"/>
      <c r="CJ34" s="190"/>
      <c r="CK34" s="191"/>
      <c r="CL34" s="191"/>
      <c r="CM34" s="191"/>
      <c r="CN34" s="191"/>
      <c r="CO34" s="191"/>
      <c r="CP34" s="192"/>
      <c r="CQ34" s="190"/>
      <c r="CR34" s="191"/>
      <c r="CS34" s="191"/>
      <c r="CT34" s="191"/>
      <c r="CU34" s="191"/>
      <c r="CV34" s="191"/>
      <c r="CW34" s="192"/>
      <c r="CX34" s="190"/>
      <c r="CY34" s="191"/>
      <c r="CZ34" s="191"/>
      <c r="DA34" s="191"/>
      <c r="DB34" s="191"/>
      <c r="DC34" s="191"/>
      <c r="DD34" s="192"/>
      <c r="DE34" s="190"/>
      <c r="DF34" s="191"/>
      <c r="DG34" s="191"/>
      <c r="DH34" s="191"/>
      <c r="DI34" s="191"/>
      <c r="DJ34" s="191"/>
      <c r="DK34" s="192"/>
      <c r="DL34" s="190"/>
      <c r="DM34" s="191"/>
      <c r="DN34" s="191"/>
      <c r="DO34" s="191"/>
      <c r="DP34" s="191"/>
      <c r="DQ34" s="191"/>
      <c r="DR34" s="192"/>
      <c r="DS34" s="190"/>
      <c r="DT34" s="191"/>
      <c r="DU34" s="191"/>
      <c r="DV34" s="191"/>
      <c r="DW34" s="191"/>
      <c r="DX34" s="191"/>
      <c r="DY34" s="192"/>
      <c r="DZ34" s="190"/>
      <c r="EA34" s="191"/>
      <c r="EB34" s="191"/>
      <c r="EC34" s="191"/>
      <c r="ED34" s="191"/>
      <c r="EE34" s="191"/>
      <c r="EF34" s="192"/>
      <c r="EG34" s="191"/>
      <c r="EH34" s="192"/>
      <c r="EI34" s="191"/>
      <c r="EJ34" s="189"/>
    </row>
    <row r="35" spans="1:140" ht="13.5" customHeight="1" outlineLevel="1">
      <c r="A35" s="484" t="s">
        <v>32</v>
      </c>
      <c r="B35" s="472" t="s">
        <v>63</v>
      </c>
      <c r="C35" s="468" t="s">
        <v>98</v>
      </c>
      <c r="D35" s="469" t="s">
        <v>103</v>
      </c>
      <c r="E35" s="485" t="s">
        <v>120</v>
      </c>
      <c r="F35" s="485">
        <v>3900</v>
      </c>
      <c r="G35" s="193"/>
      <c r="H35" s="14">
        <f t="shared" si="2"/>
        <v>0</v>
      </c>
      <c r="I35" s="473" t="e">
        <f t="shared" si="3"/>
        <v>#DIV/0!</v>
      </c>
      <c r="J35" s="162">
        <f t="shared" si="1"/>
        <v>0</v>
      </c>
      <c r="K35" s="190"/>
      <c r="L35" s="191"/>
      <c r="M35" s="191"/>
      <c r="N35" s="191"/>
      <c r="O35" s="191"/>
      <c r="P35" s="191"/>
      <c r="Q35" s="192"/>
      <c r="R35" s="190"/>
      <c r="S35" s="191"/>
      <c r="T35" s="191"/>
      <c r="U35" s="191"/>
      <c r="V35" s="191"/>
      <c r="W35" s="191"/>
      <c r="X35" s="192"/>
      <c r="Y35" s="190"/>
      <c r="Z35" s="191"/>
      <c r="AA35" s="191"/>
      <c r="AB35" s="191"/>
      <c r="AC35" s="191"/>
      <c r="AD35" s="191"/>
      <c r="AE35" s="192"/>
      <c r="AF35" s="190"/>
      <c r="AG35" s="191"/>
      <c r="AH35" s="191"/>
      <c r="AI35" s="191"/>
      <c r="AJ35" s="191"/>
      <c r="AK35" s="191"/>
      <c r="AL35" s="192"/>
      <c r="AM35" s="190"/>
      <c r="AN35" s="191"/>
      <c r="AO35" s="191"/>
      <c r="AP35" s="191"/>
      <c r="AQ35" s="191"/>
      <c r="AR35" s="191"/>
      <c r="AS35" s="192"/>
      <c r="AT35" s="190"/>
      <c r="AU35" s="191"/>
      <c r="AV35" s="191"/>
      <c r="AW35" s="191"/>
      <c r="AX35" s="191"/>
      <c r="AY35" s="191"/>
      <c r="AZ35" s="192"/>
      <c r="BA35" s="190"/>
      <c r="BB35" s="191"/>
      <c r="BC35" s="191"/>
      <c r="BD35" s="191"/>
      <c r="BE35" s="191"/>
      <c r="BF35" s="191"/>
      <c r="BG35" s="192"/>
      <c r="BH35" s="190"/>
      <c r="BI35" s="191"/>
      <c r="BJ35" s="191"/>
      <c r="BK35" s="191"/>
      <c r="BL35" s="191"/>
      <c r="BM35" s="191"/>
      <c r="BN35" s="192"/>
      <c r="BO35" s="190"/>
      <c r="BP35" s="191"/>
      <c r="BQ35" s="191"/>
      <c r="BR35" s="191"/>
      <c r="BS35" s="191"/>
      <c r="BT35" s="191"/>
      <c r="BU35" s="192"/>
      <c r="BV35" s="190"/>
      <c r="BW35" s="191"/>
      <c r="BX35" s="191"/>
      <c r="BY35" s="191"/>
      <c r="BZ35" s="191"/>
      <c r="CA35" s="191"/>
      <c r="CB35" s="192"/>
      <c r="CC35" s="190"/>
      <c r="CD35" s="191"/>
      <c r="CE35" s="191"/>
      <c r="CF35" s="191"/>
      <c r="CG35" s="191"/>
      <c r="CH35" s="191"/>
      <c r="CI35" s="192"/>
      <c r="CJ35" s="190"/>
      <c r="CK35" s="191"/>
      <c r="CL35" s="191"/>
      <c r="CM35" s="191"/>
      <c r="CN35" s="191"/>
      <c r="CO35" s="191"/>
      <c r="CP35" s="192"/>
      <c r="CQ35" s="190"/>
      <c r="CR35" s="191"/>
      <c r="CS35" s="191"/>
      <c r="CT35" s="191"/>
      <c r="CU35" s="191"/>
      <c r="CV35" s="191"/>
      <c r="CW35" s="192"/>
      <c r="CX35" s="190"/>
      <c r="CY35" s="191"/>
      <c r="CZ35" s="191"/>
      <c r="DA35" s="191"/>
      <c r="DB35" s="191"/>
      <c r="DC35" s="191"/>
      <c r="DD35" s="192"/>
      <c r="DE35" s="190"/>
      <c r="DF35" s="191"/>
      <c r="DG35" s="191"/>
      <c r="DH35" s="191"/>
      <c r="DI35" s="191"/>
      <c r="DJ35" s="191"/>
      <c r="DK35" s="192"/>
      <c r="DL35" s="190"/>
      <c r="DM35" s="191"/>
      <c r="DN35" s="191"/>
      <c r="DO35" s="191"/>
      <c r="DP35" s="191"/>
      <c r="DQ35" s="191"/>
      <c r="DR35" s="192"/>
      <c r="DS35" s="190"/>
      <c r="DT35" s="191"/>
      <c r="DU35" s="191"/>
      <c r="DV35" s="191"/>
      <c r="DW35" s="191"/>
      <c r="DX35" s="191"/>
      <c r="DY35" s="192"/>
      <c r="DZ35" s="190"/>
      <c r="EA35" s="191"/>
      <c r="EB35" s="191"/>
      <c r="EC35" s="191"/>
      <c r="ED35" s="191"/>
      <c r="EE35" s="191"/>
      <c r="EF35" s="192"/>
      <c r="EG35" s="191"/>
      <c r="EH35" s="192"/>
      <c r="EI35" s="191"/>
      <c r="EJ35" s="189"/>
    </row>
    <row r="36" spans="1:140" ht="12.75" customHeight="1" outlineLevel="1">
      <c r="A36" s="484" t="s">
        <v>33</v>
      </c>
      <c r="B36" s="472" t="s">
        <v>65</v>
      </c>
      <c r="C36" s="468" t="s">
        <v>98</v>
      </c>
      <c r="D36" s="469" t="s">
        <v>104</v>
      </c>
      <c r="E36" s="485" t="s">
        <v>39</v>
      </c>
      <c r="F36" s="485">
        <v>150</v>
      </c>
      <c r="G36" s="193"/>
      <c r="H36" s="14">
        <f t="shared" si="2"/>
        <v>0</v>
      </c>
      <c r="I36" s="486" t="e">
        <f t="shared" si="3"/>
        <v>#DIV/0!</v>
      </c>
      <c r="J36" s="162">
        <f t="shared" si="1"/>
        <v>0</v>
      </c>
      <c r="K36" s="190"/>
      <c r="L36" s="191"/>
      <c r="M36" s="191"/>
      <c r="N36" s="191"/>
      <c r="O36" s="191"/>
      <c r="P36" s="191"/>
      <c r="Q36" s="192"/>
      <c r="R36" s="190"/>
      <c r="S36" s="191"/>
      <c r="T36" s="191"/>
      <c r="U36" s="191"/>
      <c r="V36" s="191"/>
      <c r="W36" s="191"/>
      <c r="X36" s="192"/>
      <c r="Y36" s="190"/>
      <c r="Z36" s="191"/>
      <c r="AA36" s="191"/>
      <c r="AB36" s="191"/>
      <c r="AC36" s="191"/>
      <c r="AD36" s="191"/>
      <c r="AE36" s="192"/>
      <c r="AF36" s="190"/>
      <c r="AG36" s="191"/>
      <c r="AH36" s="191"/>
      <c r="AI36" s="191"/>
      <c r="AJ36" s="191"/>
      <c r="AK36" s="191"/>
      <c r="AL36" s="192"/>
      <c r="AM36" s="190"/>
      <c r="AN36" s="191"/>
      <c r="AO36" s="191"/>
      <c r="AP36" s="191"/>
      <c r="AQ36" s="191"/>
      <c r="AR36" s="191"/>
      <c r="AS36" s="192"/>
      <c r="AT36" s="190"/>
      <c r="AU36" s="191"/>
      <c r="AV36" s="191"/>
      <c r="AW36" s="191"/>
      <c r="AX36" s="191"/>
      <c r="AY36" s="191"/>
      <c r="AZ36" s="192"/>
      <c r="BA36" s="190"/>
      <c r="BB36" s="191"/>
      <c r="BC36" s="191"/>
      <c r="BD36" s="191"/>
      <c r="BE36" s="191"/>
      <c r="BF36" s="191"/>
      <c r="BG36" s="192"/>
      <c r="BH36" s="190"/>
      <c r="BI36" s="191"/>
      <c r="BJ36" s="191"/>
      <c r="BK36" s="191"/>
      <c r="BL36" s="191"/>
      <c r="BM36" s="191"/>
      <c r="BN36" s="192"/>
      <c r="BO36" s="190"/>
      <c r="BP36" s="191"/>
      <c r="BQ36" s="191"/>
      <c r="BR36" s="191"/>
      <c r="BS36" s="191"/>
      <c r="BT36" s="191"/>
      <c r="BU36" s="192"/>
      <c r="BV36" s="190"/>
      <c r="BW36" s="191"/>
      <c r="BX36" s="191"/>
      <c r="BY36" s="191"/>
      <c r="BZ36" s="191"/>
      <c r="CA36" s="191"/>
      <c r="CB36" s="192"/>
      <c r="CC36" s="190"/>
      <c r="CD36" s="191"/>
      <c r="CE36" s="191"/>
      <c r="CF36" s="191"/>
      <c r="CG36" s="191"/>
      <c r="CH36" s="191"/>
      <c r="CI36" s="192"/>
      <c r="CJ36" s="190"/>
      <c r="CK36" s="191"/>
      <c r="CL36" s="191"/>
      <c r="CM36" s="191"/>
      <c r="CN36" s="191"/>
      <c r="CO36" s="191"/>
      <c r="CP36" s="192"/>
      <c r="CQ36" s="190"/>
      <c r="CR36" s="191"/>
      <c r="CS36" s="191"/>
      <c r="CT36" s="191"/>
      <c r="CU36" s="191"/>
      <c r="CV36" s="191"/>
      <c r="CW36" s="192"/>
      <c r="CX36" s="190"/>
      <c r="CY36" s="191"/>
      <c r="CZ36" s="191"/>
      <c r="DA36" s="191"/>
      <c r="DB36" s="191"/>
      <c r="DC36" s="191"/>
      <c r="DD36" s="192"/>
      <c r="DE36" s="190"/>
      <c r="DF36" s="191"/>
      <c r="DG36" s="191"/>
      <c r="DH36" s="191"/>
      <c r="DI36" s="191"/>
      <c r="DJ36" s="191"/>
      <c r="DK36" s="192"/>
      <c r="DL36" s="190"/>
      <c r="DM36" s="191"/>
      <c r="DN36" s="191"/>
      <c r="DO36" s="191"/>
      <c r="DP36" s="191"/>
      <c r="DQ36" s="191"/>
      <c r="DR36" s="192"/>
      <c r="DS36" s="190"/>
      <c r="DT36" s="191"/>
      <c r="DU36" s="191"/>
      <c r="DV36" s="191"/>
      <c r="DW36" s="191"/>
      <c r="DX36" s="191"/>
      <c r="DY36" s="192"/>
      <c r="DZ36" s="190"/>
      <c r="EA36" s="191"/>
      <c r="EB36" s="191"/>
      <c r="EC36" s="191"/>
      <c r="ED36" s="191"/>
      <c r="EE36" s="191"/>
      <c r="EF36" s="192"/>
      <c r="EG36" s="191"/>
      <c r="EH36" s="192"/>
      <c r="EI36" s="191"/>
      <c r="EJ36" s="189"/>
    </row>
    <row r="37" spans="1:140" ht="12.75" customHeight="1" outlineLevel="1">
      <c r="A37" s="484" t="s">
        <v>34</v>
      </c>
      <c r="B37" s="480" t="s">
        <v>72</v>
      </c>
      <c r="C37" s="468" t="s">
        <v>98</v>
      </c>
      <c r="D37" s="469" t="s">
        <v>105</v>
      </c>
      <c r="E37" s="470" t="s">
        <v>39</v>
      </c>
      <c r="F37" s="470">
        <v>150</v>
      </c>
      <c r="G37" s="193"/>
      <c r="H37" s="14">
        <f t="shared" si="2"/>
        <v>0</v>
      </c>
      <c r="I37" s="465" t="e">
        <f t="shared" si="3"/>
        <v>#DIV/0!</v>
      </c>
      <c r="J37" s="162">
        <f aca="true" t="shared" si="4" ref="J37:J44">EG37</f>
        <v>0</v>
      </c>
      <c r="K37" s="190"/>
      <c r="L37" s="191"/>
      <c r="M37" s="191"/>
      <c r="N37" s="191"/>
      <c r="O37" s="191"/>
      <c r="P37" s="191"/>
      <c r="Q37" s="192"/>
      <c r="R37" s="190"/>
      <c r="S37" s="191"/>
      <c r="T37" s="191"/>
      <c r="U37" s="191"/>
      <c r="V37" s="191"/>
      <c r="W37" s="191"/>
      <c r="X37" s="192"/>
      <c r="Y37" s="190"/>
      <c r="Z37" s="191"/>
      <c r="AA37" s="191"/>
      <c r="AB37" s="191"/>
      <c r="AC37" s="191"/>
      <c r="AD37" s="191"/>
      <c r="AE37" s="192"/>
      <c r="AF37" s="190"/>
      <c r="AG37" s="191"/>
      <c r="AH37" s="191"/>
      <c r="AI37" s="191"/>
      <c r="AJ37" s="191"/>
      <c r="AK37" s="191"/>
      <c r="AL37" s="192"/>
      <c r="AM37" s="190"/>
      <c r="AN37" s="191"/>
      <c r="AO37" s="191"/>
      <c r="AP37" s="191"/>
      <c r="AQ37" s="191"/>
      <c r="AR37" s="191"/>
      <c r="AS37" s="192"/>
      <c r="AT37" s="190"/>
      <c r="AU37" s="191"/>
      <c r="AV37" s="191"/>
      <c r="AW37" s="191"/>
      <c r="AX37" s="191"/>
      <c r="AY37" s="191"/>
      <c r="AZ37" s="192"/>
      <c r="BA37" s="190"/>
      <c r="BB37" s="191"/>
      <c r="BC37" s="191"/>
      <c r="BD37" s="191"/>
      <c r="BE37" s="191"/>
      <c r="BF37" s="191"/>
      <c r="BG37" s="192"/>
      <c r="BH37" s="190"/>
      <c r="BI37" s="191"/>
      <c r="BJ37" s="191"/>
      <c r="BK37" s="191"/>
      <c r="BL37" s="191"/>
      <c r="BM37" s="191"/>
      <c r="BN37" s="192"/>
      <c r="BO37" s="190"/>
      <c r="BP37" s="191"/>
      <c r="BQ37" s="191"/>
      <c r="BR37" s="191"/>
      <c r="BS37" s="191"/>
      <c r="BT37" s="191"/>
      <c r="BU37" s="192"/>
      <c r="BV37" s="190"/>
      <c r="BW37" s="191"/>
      <c r="BX37" s="191"/>
      <c r="BY37" s="191"/>
      <c r="BZ37" s="191"/>
      <c r="CA37" s="191"/>
      <c r="CB37" s="192"/>
      <c r="CC37" s="190"/>
      <c r="CD37" s="191"/>
      <c r="CE37" s="191"/>
      <c r="CF37" s="191"/>
      <c r="CG37" s="191"/>
      <c r="CH37" s="191"/>
      <c r="CI37" s="192"/>
      <c r="CJ37" s="190"/>
      <c r="CK37" s="191"/>
      <c r="CL37" s="191"/>
      <c r="CM37" s="191"/>
      <c r="CN37" s="191"/>
      <c r="CO37" s="191"/>
      <c r="CP37" s="192"/>
      <c r="CQ37" s="190"/>
      <c r="CR37" s="191"/>
      <c r="CS37" s="191"/>
      <c r="CT37" s="191"/>
      <c r="CU37" s="191"/>
      <c r="CV37" s="191"/>
      <c r="CW37" s="192"/>
      <c r="CX37" s="190"/>
      <c r="CY37" s="191"/>
      <c r="CZ37" s="191"/>
      <c r="DA37" s="191"/>
      <c r="DB37" s="191"/>
      <c r="DC37" s="191"/>
      <c r="DD37" s="192"/>
      <c r="DE37" s="190"/>
      <c r="DF37" s="191"/>
      <c r="DG37" s="191"/>
      <c r="DH37" s="191"/>
      <c r="DI37" s="191"/>
      <c r="DJ37" s="191"/>
      <c r="DK37" s="192"/>
      <c r="DL37" s="190"/>
      <c r="DM37" s="191"/>
      <c r="DN37" s="191"/>
      <c r="DO37" s="191"/>
      <c r="DP37" s="191"/>
      <c r="DQ37" s="191"/>
      <c r="DR37" s="192"/>
      <c r="DS37" s="190"/>
      <c r="DT37" s="191"/>
      <c r="DU37" s="191"/>
      <c r="DV37" s="191"/>
      <c r="DW37" s="191"/>
      <c r="DX37" s="191"/>
      <c r="DY37" s="192"/>
      <c r="DZ37" s="190"/>
      <c r="EA37" s="191"/>
      <c r="EB37" s="191"/>
      <c r="EC37" s="191"/>
      <c r="ED37" s="191"/>
      <c r="EE37" s="191"/>
      <c r="EF37" s="192"/>
      <c r="EG37" s="191"/>
      <c r="EH37" s="192"/>
      <c r="EI37" s="191"/>
      <c r="EJ37" s="189"/>
    </row>
    <row r="38" spans="1:140" ht="13.5" customHeight="1" outlineLevel="1">
      <c r="A38" s="484" t="s">
        <v>35</v>
      </c>
      <c r="B38" s="472" t="s">
        <v>64</v>
      </c>
      <c r="C38" s="468" t="s">
        <v>98</v>
      </c>
      <c r="D38" s="469" t="s">
        <v>106</v>
      </c>
      <c r="E38" s="470" t="s">
        <v>120</v>
      </c>
      <c r="F38" s="485">
        <v>450</v>
      </c>
      <c r="G38" s="193"/>
      <c r="H38" s="14">
        <f t="shared" si="2"/>
        <v>0</v>
      </c>
      <c r="I38" s="473" t="e">
        <f t="shared" si="3"/>
        <v>#DIV/0!</v>
      </c>
      <c r="J38" s="162">
        <f t="shared" si="4"/>
        <v>0</v>
      </c>
      <c r="K38" s="190"/>
      <c r="L38" s="191"/>
      <c r="M38" s="191"/>
      <c r="N38" s="191"/>
      <c r="O38" s="191"/>
      <c r="P38" s="191"/>
      <c r="Q38" s="192"/>
      <c r="R38" s="190"/>
      <c r="S38" s="191"/>
      <c r="T38" s="191"/>
      <c r="U38" s="191"/>
      <c r="V38" s="191"/>
      <c r="W38" s="191"/>
      <c r="X38" s="192"/>
      <c r="Y38" s="190"/>
      <c r="Z38" s="191"/>
      <c r="AA38" s="191"/>
      <c r="AB38" s="191"/>
      <c r="AC38" s="191"/>
      <c r="AD38" s="191"/>
      <c r="AE38" s="192"/>
      <c r="AF38" s="190"/>
      <c r="AG38" s="191"/>
      <c r="AH38" s="191"/>
      <c r="AI38" s="191"/>
      <c r="AJ38" s="191"/>
      <c r="AK38" s="191"/>
      <c r="AL38" s="192"/>
      <c r="AM38" s="190"/>
      <c r="AN38" s="191"/>
      <c r="AO38" s="191"/>
      <c r="AP38" s="191"/>
      <c r="AQ38" s="191"/>
      <c r="AR38" s="191"/>
      <c r="AS38" s="192"/>
      <c r="AT38" s="190"/>
      <c r="AU38" s="191"/>
      <c r="AV38" s="191"/>
      <c r="AW38" s="191"/>
      <c r="AX38" s="191"/>
      <c r="AY38" s="191"/>
      <c r="AZ38" s="192"/>
      <c r="BA38" s="190"/>
      <c r="BB38" s="191"/>
      <c r="BC38" s="191"/>
      <c r="BD38" s="191"/>
      <c r="BE38" s="191"/>
      <c r="BF38" s="191"/>
      <c r="BG38" s="192"/>
      <c r="BH38" s="190"/>
      <c r="BI38" s="191"/>
      <c r="BJ38" s="191"/>
      <c r="BK38" s="191"/>
      <c r="BL38" s="191"/>
      <c r="BM38" s="191"/>
      <c r="BN38" s="192"/>
      <c r="BO38" s="190"/>
      <c r="BP38" s="191"/>
      <c r="BQ38" s="191"/>
      <c r="BR38" s="191"/>
      <c r="BS38" s="191"/>
      <c r="BT38" s="191"/>
      <c r="BU38" s="192"/>
      <c r="BV38" s="190"/>
      <c r="BW38" s="191"/>
      <c r="BX38" s="191"/>
      <c r="BY38" s="191"/>
      <c r="BZ38" s="191"/>
      <c r="CA38" s="191"/>
      <c r="CB38" s="192"/>
      <c r="CC38" s="190"/>
      <c r="CD38" s="191"/>
      <c r="CE38" s="191"/>
      <c r="CF38" s="191"/>
      <c r="CG38" s="191"/>
      <c r="CH38" s="191"/>
      <c r="CI38" s="192"/>
      <c r="CJ38" s="190"/>
      <c r="CK38" s="191"/>
      <c r="CL38" s="191"/>
      <c r="CM38" s="191"/>
      <c r="CN38" s="191"/>
      <c r="CO38" s="191"/>
      <c r="CP38" s="192"/>
      <c r="CQ38" s="190"/>
      <c r="CR38" s="191"/>
      <c r="CS38" s="191"/>
      <c r="CT38" s="191"/>
      <c r="CU38" s="191"/>
      <c r="CV38" s="191"/>
      <c r="CW38" s="192"/>
      <c r="CX38" s="190"/>
      <c r="CY38" s="191"/>
      <c r="CZ38" s="191"/>
      <c r="DA38" s="191"/>
      <c r="DB38" s="191"/>
      <c r="DC38" s="191"/>
      <c r="DD38" s="192"/>
      <c r="DE38" s="190"/>
      <c r="DF38" s="191"/>
      <c r="DG38" s="191"/>
      <c r="DH38" s="191"/>
      <c r="DI38" s="191"/>
      <c r="DJ38" s="191"/>
      <c r="DK38" s="192"/>
      <c r="DL38" s="190"/>
      <c r="DM38" s="191"/>
      <c r="DN38" s="191"/>
      <c r="DO38" s="191"/>
      <c r="DP38" s="191"/>
      <c r="DQ38" s="191"/>
      <c r="DR38" s="192"/>
      <c r="DS38" s="190"/>
      <c r="DT38" s="191"/>
      <c r="DU38" s="191"/>
      <c r="DV38" s="191"/>
      <c r="DW38" s="191"/>
      <c r="DX38" s="191"/>
      <c r="DY38" s="192"/>
      <c r="DZ38" s="190"/>
      <c r="EA38" s="191"/>
      <c r="EB38" s="191"/>
      <c r="EC38" s="191"/>
      <c r="ED38" s="191"/>
      <c r="EE38" s="191"/>
      <c r="EF38" s="192"/>
      <c r="EG38" s="191"/>
      <c r="EH38" s="192"/>
      <c r="EI38" s="191"/>
      <c r="EJ38" s="189"/>
    </row>
    <row r="39" spans="1:140" ht="13.5" customHeight="1" outlineLevel="1">
      <c r="A39" s="484" t="s">
        <v>36</v>
      </c>
      <c r="B39" s="472" t="s">
        <v>69</v>
      </c>
      <c r="C39" s="468" t="s">
        <v>98</v>
      </c>
      <c r="D39" s="469" t="s">
        <v>107</v>
      </c>
      <c r="E39" s="470" t="s">
        <v>39</v>
      </c>
      <c r="F39" s="485">
        <v>150</v>
      </c>
      <c r="G39" s="193"/>
      <c r="H39" s="14">
        <f t="shared" si="2"/>
        <v>0</v>
      </c>
      <c r="I39" s="473" t="e">
        <f t="shared" si="3"/>
        <v>#DIV/0!</v>
      </c>
      <c r="J39" s="162">
        <f t="shared" si="4"/>
        <v>0</v>
      </c>
      <c r="K39" s="190"/>
      <c r="L39" s="191"/>
      <c r="M39" s="191"/>
      <c r="N39" s="191"/>
      <c r="O39" s="191"/>
      <c r="P39" s="191"/>
      <c r="Q39" s="192"/>
      <c r="R39" s="190"/>
      <c r="S39" s="191"/>
      <c r="T39" s="191"/>
      <c r="U39" s="191"/>
      <c r="V39" s="191"/>
      <c r="W39" s="191"/>
      <c r="X39" s="192"/>
      <c r="Y39" s="190"/>
      <c r="Z39" s="191"/>
      <c r="AA39" s="191"/>
      <c r="AB39" s="191"/>
      <c r="AC39" s="191"/>
      <c r="AD39" s="191"/>
      <c r="AE39" s="192"/>
      <c r="AF39" s="190"/>
      <c r="AG39" s="191"/>
      <c r="AH39" s="191"/>
      <c r="AI39" s="191"/>
      <c r="AJ39" s="191"/>
      <c r="AK39" s="191"/>
      <c r="AL39" s="192"/>
      <c r="AM39" s="190"/>
      <c r="AN39" s="191"/>
      <c r="AO39" s="191"/>
      <c r="AP39" s="191"/>
      <c r="AQ39" s="191"/>
      <c r="AR39" s="191"/>
      <c r="AS39" s="192"/>
      <c r="AT39" s="190"/>
      <c r="AU39" s="191"/>
      <c r="AV39" s="191"/>
      <c r="AW39" s="191"/>
      <c r="AX39" s="191"/>
      <c r="AY39" s="191"/>
      <c r="AZ39" s="192"/>
      <c r="BA39" s="190"/>
      <c r="BB39" s="191"/>
      <c r="BC39" s="191"/>
      <c r="BD39" s="191"/>
      <c r="BE39" s="191"/>
      <c r="BF39" s="191"/>
      <c r="BG39" s="192"/>
      <c r="BH39" s="190"/>
      <c r="BI39" s="191"/>
      <c r="BJ39" s="191"/>
      <c r="BK39" s="191"/>
      <c r="BL39" s="191"/>
      <c r="BM39" s="191"/>
      <c r="BN39" s="192"/>
      <c r="BO39" s="190"/>
      <c r="BP39" s="191"/>
      <c r="BQ39" s="191"/>
      <c r="BR39" s="191"/>
      <c r="BS39" s="191"/>
      <c r="BT39" s="191"/>
      <c r="BU39" s="192"/>
      <c r="BV39" s="190"/>
      <c r="BW39" s="191"/>
      <c r="BX39" s="191"/>
      <c r="BY39" s="191"/>
      <c r="BZ39" s="191"/>
      <c r="CA39" s="191"/>
      <c r="CB39" s="192"/>
      <c r="CC39" s="190"/>
      <c r="CD39" s="191"/>
      <c r="CE39" s="191"/>
      <c r="CF39" s="191"/>
      <c r="CG39" s="191"/>
      <c r="CH39" s="191"/>
      <c r="CI39" s="192"/>
      <c r="CJ39" s="190"/>
      <c r="CK39" s="191"/>
      <c r="CL39" s="191"/>
      <c r="CM39" s="191"/>
      <c r="CN39" s="191"/>
      <c r="CO39" s="191"/>
      <c r="CP39" s="192"/>
      <c r="CQ39" s="190"/>
      <c r="CR39" s="191"/>
      <c r="CS39" s="191"/>
      <c r="CT39" s="191"/>
      <c r="CU39" s="191"/>
      <c r="CV39" s="191"/>
      <c r="CW39" s="192"/>
      <c r="CX39" s="190"/>
      <c r="CY39" s="191"/>
      <c r="CZ39" s="191"/>
      <c r="DA39" s="191"/>
      <c r="DB39" s="191"/>
      <c r="DC39" s="191"/>
      <c r="DD39" s="192"/>
      <c r="DE39" s="190"/>
      <c r="DF39" s="191"/>
      <c r="DG39" s="191"/>
      <c r="DH39" s="191"/>
      <c r="DI39" s="191"/>
      <c r="DJ39" s="191"/>
      <c r="DK39" s="192"/>
      <c r="DL39" s="190"/>
      <c r="DM39" s="191"/>
      <c r="DN39" s="191"/>
      <c r="DO39" s="191"/>
      <c r="DP39" s="191"/>
      <c r="DQ39" s="191"/>
      <c r="DR39" s="192"/>
      <c r="DS39" s="190"/>
      <c r="DT39" s="191"/>
      <c r="DU39" s="191"/>
      <c r="DV39" s="191"/>
      <c r="DW39" s="191"/>
      <c r="DX39" s="191"/>
      <c r="DY39" s="192"/>
      <c r="DZ39" s="190"/>
      <c r="EA39" s="191"/>
      <c r="EB39" s="191"/>
      <c r="EC39" s="191"/>
      <c r="ED39" s="191"/>
      <c r="EE39" s="191"/>
      <c r="EF39" s="192"/>
      <c r="EG39" s="191"/>
      <c r="EH39" s="192"/>
      <c r="EI39" s="191"/>
      <c r="EJ39" s="189"/>
    </row>
    <row r="40" spans="1:140" ht="12.75" customHeight="1" outlineLevel="1">
      <c r="A40" s="484" t="s">
        <v>37</v>
      </c>
      <c r="B40" s="487" t="s">
        <v>68</v>
      </c>
      <c r="C40" s="468" t="s">
        <v>98</v>
      </c>
      <c r="D40" s="469" t="s">
        <v>108</v>
      </c>
      <c r="E40" s="470" t="s">
        <v>39</v>
      </c>
      <c r="F40" s="488">
        <v>150</v>
      </c>
      <c r="G40" s="193"/>
      <c r="H40" s="14">
        <f t="shared" si="2"/>
        <v>0</v>
      </c>
      <c r="I40" s="486" t="e">
        <f t="shared" si="3"/>
        <v>#DIV/0!</v>
      </c>
      <c r="J40" s="162">
        <f t="shared" si="4"/>
        <v>0</v>
      </c>
      <c r="K40" s="190"/>
      <c r="L40" s="191"/>
      <c r="M40" s="191"/>
      <c r="N40" s="191"/>
      <c r="O40" s="191"/>
      <c r="P40" s="191"/>
      <c r="Q40" s="192"/>
      <c r="R40" s="190"/>
      <c r="S40" s="191"/>
      <c r="T40" s="191"/>
      <c r="U40" s="191"/>
      <c r="V40" s="191"/>
      <c r="W40" s="191"/>
      <c r="X40" s="192"/>
      <c r="Y40" s="190"/>
      <c r="Z40" s="191"/>
      <c r="AA40" s="191"/>
      <c r="AB40" s="191"/>
      <c r="AC40" s="191"/>
      <c r="AD40" s="191"/>
      <c r="AE40" s="192"/>
      <c r="AF40" s="190"/>
      <c r="AG40" s="191"/>
      <c r="AH40" s="191"/>
      <c r="AI40" s="191"/>
      <c r="AJ40" s="191"/>
      <c r="AK40" s="191"/>
      <c r="AL40" s="192"/>
      <c r="AM40" s="190"/>
      <c r="AN40" s="191"/>
      <c r="AO40" s="191"/>
      <c r="AP40" s="191"/>
      <c r="AQ40" s="191"/>
      <c r="AR40" s="191"/>
      <c r="AS40" s="192"/>
      <c r="AT40" s="190"/>
      <c r="AU40" s="191"/>
      <c r="AV40" s="191"/>
      <c r="AW40" s="191"/>
      <c r="AX40" s="191"/>
      <c r="AY40" s="191"/>
      <c r="AZ40" s="192"/>
      <c r="BA40" s="190"/>
      <c r="BB40" s="191"/>
      <c r="BC40" s="191"/>
      <c r="BD40" s="191"/>
      <c r="BE40" s="191"/>
      <c r="BF40" s="191"/>
      <c r="BG40" s="192"/>
      <c r="BH40" s="190"/>
      <c r="BI40" s="191"/>
      <c r="BJ40" s="191"/>
      <c r="BK40" s="191"/>
      <c r="BL40" s="191"/>
      <c r="BM40" s="191"/>
      <c r="BN40" s="192"/>
      <c r="BO40" s="190"/>
      <c r="BP40" s="191"/>
      <c r="BQ40" s="191"/>
      <c r="BR40" s="191"/>
      <c r="BS40" s="191"/>
      <c r="BT40" s="191"/>
      <c r="BU40" s="192"/>
      <c r="BV40" s="190"/>
      <c r="BW40" s="191"/>
      <c r="BX40" s="191"/>
      <c r="BY40" s="191"/>
      <c r="BZ40" s="191"/>
      <c r="CA40" s="191"/>
      <c r="CB40" s="192"/>
      <c r="CC40" s="190"/>
      <c r="CD40" s="191"/>
      <c r="CE40" s="191"/>
      <c r="CF40" s="191"/>
      <c r="CG40" s="191"/>
      <c r="CH40" s="191"/>
      <c r="CI40" s="192"/>
      <c r="CJ40" s="190"/>
      <c r="CK40" s="191"/>
      <c r="CL40" s="191"/>
      <c r="CM40" s="191"/>
      <c r="CN40" s="191"/>
      <c r="CO40" s="191"/>
      <c r="CP40" s="192"/>
      <c r="CQ40" s="190"/>
      <c r="CR40" s="191"/>
      <c r="CS40" s="191"/>
      <c r="CT40" s="191"/>
      <c r="CU40" s="191"/>
      <c r="CV40" s="191"/>
      <c r="CW40" s="192"/>
      <c r="CX40" s="190"/>
      <c r="CY40" s="191"/>
      <c r="CZ40" s="191"/>
      <c r="DA40" s="191"/>
      <c r="DB40" s="191"/>
      <c r="DC40" s="191"/>
      <c r="DD40" s="192"/>
      <c r="DE40" s="190"/>
      <c r="DF40" s="191"/>
      <c r="DG40" s="191"/>
      <c r="DH40" s="191"/>
      <c r="DI40" s="191"/>
      <c r="DJ40" s="191"/>
      <c r="DK40" s="192"/>
      <c r="DL40" s="190"/>
      <c r="DM40" s="191"/>
      <c r="DN40" s="191"/>
      <c r="DO40" s="191"/>
      <c r="DP40" s="191"/>
      <c r="DQ40" s="191"/>
      <c r="DR40" s="192"/>
      <c r="DS40" s="190"/>
      <c r="DT40" s="191"/>
      <c r="DU40" s="191"/>
      <c r="DV40" s="191"/>
      <c r="DW40" s="191"/>
      <c r="DX40" s="191"/>
      <c r="DY40" s="192"/>
      <c r="DZ40" s="190"/>
      <c r="EA40" s="191"/>
      <c r="EB40" s="191"/>
      <c r="EC40" s="191"/>
      <c r="ED40" s="191"/>
      <c r="EE40" s="191"/>
      <c r="EF40" s="192"/>
      <c r="EG40" s="191"/>
      <c r="EH40" s="192"/>
      <c r="EI40" s="191"/>
      <c r="EJ40" s="189"/>
    </row>
    <row r="41" spans="1:140" ht="13.5" customHeight="1" outlineLevel="1">
      <c r="A41" s="484" t="s">
        <v>38</v>
      </c>
      <c r="B41" s="472" t="s">
        <v>71</v>
      </c>
      <c r="C41" s="468" t="s">
        <v>98</v>
      </c>
      <c r="D41" s="469" t="s">
        <v>109</v>
      </c>
      <c r="E41" s="470" t="s">
        <v>39</v>
      </c>
      <c r="F41" s="485">
        <v>150</v>
      </c>
      <c r="G41" s="193"/>
      <c r="H41" s="14">
        <f t="shared" si="2"/>
        <v>0</v>
      </c>
      <c r="I41" s="473" t="e">
        <f t="shared" si="3"/>
        <v>#DIV/0!</v>
      </c>
      <c r="J41" s="162">
        <f t="shared" si="4"/>
        <v>0</v>
      </c>
      <c r="K41" s="190"/>
      <c r="L41" s="191"/>
      <c r="M41" s="191"/>
      <c r="N41" s="191"/>
      <c r="O41" s="191"/>
      <c r="P41" s="191"/>
      <c r="Q41" s="192"/>
      <c r="R41" s="190"/>
      <c r="S41" s="191"/>
      <c r="T41" s="191"/>
      <c r="U41" s="191"/>
      <c r="V41" s="191"/>
      <c r="W41" s="191"/>
      <c r="X41" s="192"/>
      <c r="Y41" s="190"/>
      <c r="Z41" s="191"/>
      <c r="AA41" s="191"/>
      <c r="AB41" s="191"/>
      <c r="AC41" s="191"/>
      <c r="AD41" s="191"/>
      <c r="AE41" s="192"/>
      <c r="AF41" s="190"/>
      <c r="AG41" s="191"/>
      <c r="AH41" s="191"/>
      <c r="AI41" s="191"/>
      <c r="AJ41" s="191"/>
      <c r="AK41" s="191"/>
      <c r="AL41" s="192"/>
      <c r="AM41" s="190"/>
      <c r="AN41" s="191"/>
      <c r="AO41" s="191"/>
      <c r="AP41" s="191"/>
      <c r="AQ41" s="191"/>
      <c r="AR41" s="191"/>
      <c r="AS41" s="192"/>
      <c r="AT41" s="190"/>
      <c r="AU41" s="191"/>
      <c r="AV41" s="191"/>
      <c r="AW41" s="191"/>
      <c r="AX41" s="191"/>
      <c r="AY41" s="191"/>
      <c r="AZ41" s="192"/>
      <c r="BA41" s="190"/>
      <c r="BB41" s="191"/>
      <c r="BC41" s="191"/>
      <c r="BD41" s="191"/>
      <c r="BE41" s="191"/>
      <c r="BF41" s="191"/>
      <c r="BG41" s="192"/>
      <c r="BH41" s="190"/>
      <c r="BI41" s="191"/>
      <c r="BJ41" s="191"/>
      <c r="BK41" s="191"/>
      <c r="BL41" s="191"/>
      <c r="BM41" s="191"/>
      <c r="BN41" s="192"/>
      <c r="BO41" s="190"/>
      <c r="BP41" s="191"/>
      <c r="BQ41" s="191"/>
      <c r="BR41" s="191"/>
      <c r="BS41" s="191"/>
      <c r="BT41" s="191"/>
      <c r="BU41" s="192"/>
      <c r="BV41" s="190"/>
      <c r="BW41" s="191"/>
      <c r="BX41" s="191"/>
      <c r="BY41" s="191"/>
      <c r="BZ41" s="191"/>
      <c r="CA41" s="191"/>
      <c r="CB41" s="192"/>
      <c r="CC41" s="190"/>
      <c r="CD41" s="191"/>
      <c r="CE41" s="191"/>
      <c r="CF41" s="191"/>
      <c r="CG41" s="191"/>
      <c r="CH41" s="191"/>
      <c r="CI41" s="192"/>
      <c r="CJ41" s="190"/>
      <c r="CK41" s="191"/>
      <c r="CL41" s="191"/>
      <c r="CM41" s="191"/>
      <c r="CN41" s="191"/>
      <c r="CO41" s="191"/>
      <c r="CP41" s="192"/>
      <c r="CQ41" s="190"/>
      <c r="CR41" s="191"/>
      <c r="CS41" s="191"/>
      <c r="CT41" s="191"/>
      <c r="CU41" s="191"/>
      <c r="CV41" s="191"/>
      <c r="CW41" s="192"/>
      <c r="CX41" s="190"/>
      <c r="CY41" s="191"/>
      <c r="CZ41" s="191"/>
      <c r="DA41" s="191"/>
      <c r="DB41" s="191"/>
      <c r="DC41" s="191"/>
      <c r="DD41" s="192"/>
      <c r="DE41" s="190"/>
      <c r="DF41" s="191"/>
      <c r="DG41" s="191"/>
      <c r="DH41" s="191"/>
      <c r="DI41" s="191"/>
      <c r="DJ41" s="191"/>
      <c r="DK41" s="192"/>
      <c r="DL41" s="190"/>
      <c r="DM41" s="191"/>
      <c r="DN41" s="191"/>
      <c r="DO41" s="191"/>
      <c r="DP41" s="191"/>
      <c r="DQ41" s="191"/>
      <c r="DR41" s="192"/>
      <c r="DS41" s="190"/>
      <c r="DT41" s="191"/>
      <c r="DU41" s="191"/>
      <c r="DV41" s="191"/>
      <c r="DW41" s="191"/>
      <c r="DX41" s="191"/>
      <c r="DY41" s="192"/>
      <c r="DZ41" s="190"/>
      <c r="EA41" s="191"/>
      <c r="EB41" s="191"/>
      <c r="EC41" s="191"/>
      <c r="ED41" s="191"/>
      <c r="EE41" s="191"/>
      <c r="EF41" s="192"/>
      <c r="EG41" s="191"/>
      <c r="EH41" s="192"/>
      <c r="EI41" s="191"/>
      <c r="EJ41" s="189"/>
    </row>
    <row r="42" spans="1:140" ht="12.75" customHeight="1" outlineLevel="1" thickBot="1">
      <c r="A42" s="484" t="s">
        <v>96</v>
      </c>
      <c r="B42" s="487" t="s">
        <v>70</v>
      </c>
      <c r="C42" s="489" t="s">
        <v>98</v>
      </c>
      <c r="D42" s="490" t="s">
        <v>110</v>
      </c>
      <c r="E42" s="491" t="s">
        <v>39</v>
      </c>
      <c r="F42" s="488">
        <v>150</v>
      </c>
      <c r="G42" s="193"/>
      <c r="H42" s="14">
        <f t="shared" si="2"/>
        <v>0</v>
      </c>
      <c r="I42" s="486" t="e">
        <f t="shared" si="3"/>
        <v>#DIV/0!</v>
      </c>
      <c r="J42" s="162">
        <f t="shared" si="4"/>
        <v>0</v>
      </c>
      <c r="K42" s="190"/>
      <c r="L42" s="191"/>
      <c r="M42" s="191"/>
      <c r="N42" s="191"/>
      <c r="O42" s="191"/>
      <c r="P42" s="191"/>
      <c r="Q42" s="192"/>
      <c r="R42" s="190"/>
      <c r="S42" s="191"/>
      <c r="T42" s="191"/>
      <c r="U42" s="191"/>
      <c r="V42" s="191"/>
      <c r="W42" s="191"/>
      <c r="X42" s="192"/>
      <c r="Y42" s="190"/>
      <c r="Z42" s="191"/>
      <c r="AA42" s="191"/>
      <c r="AB42" s="191"/>
      <c r="AC42" s="191"/>
      <c r="AD42" s="191"/>
      <c r="AE42" s="192"/>
      <c r="AF42" s="190"/>
      <c r="AG42" s="191"/>
      <c r="AH42" s="191"/>
      <c r="AI42" s="191"/>
      <c r="AJ42" s="191"/>
      <c r="AK42" s="191"/>
      <c r="AL42" s="192"/>
      <c r="AM42" s="190"/>
      <c r="AN42" s="191"/>
      <c r="AO42" s="191"/>
      <c r="AP42" s="191"/>
      <c r="AQ42" s="191"/>
      <c r="AR42" s="191"/>
      <c r="AS42" s="192"/>
      <c r="AT42" s="190"/>
      <c r="AU42" s="191"/>
      <c r="AV42" s="191"/>
      <c r="AW42" s="191"/>
      <c r="AX42" s="191"/>
      <c r="AY42" s="191"/>
      <c r="AZ42" s="192"/>
      <c r="BA42" s="190"/>
      <c r="BB42" s="191"/>
      <c r="BC42" s="191"/>
      <c r="BD42" s="191"/>
      <c r="BE42" s="191"/>
      <c r="BF42" s="191"/>
      <c r="BG42" s="192"/>
      <c r="BH42" s="190"/>
      <c r="BI42" s="191"/>
      <c r="BJ42" s="191"/>
      <c r="BK42" s="191"/>
      <c r="BL42" s="191"/>
      <c r="BM42" s="191"/>
      <c r="BN42" s="192"/>
      <c r="BO42" s="190"/>
      <c r="BP42" s="191"/>
      <c r="BQ42" s="191"/>
      <c r="BR42" s="191"/>
      <c r="BS42" s="191"/>
      <c r="BT42" s="191"/>
      <c r="BU42" s="192"/>
      <c r="BV42" s="190"/>
      <c r="BW42" s="191"/>
      <c r="BX42" s="191"/>
      <c r="BY42" s="191"/>
      <c r="BZ42" s="191"/>
      <c r="CA42" s="191"/>
      <c r="CB42" s="192"/>
      <c r="CC42" s="190"/>
      <c r="CD42" s="191"/>
      <c r="CE42" s="191"/>
      <c r="CF42" s="191"/>
      <c r="CG42" s="191"/>
      <c r="CH42" s="191"/>
      <c r="CI42" s="192"/>
      <c r="CJ42" s="190"/>
      <c r="CK42" s="191"/>
      <c r="CL42" s="191"/>
      <c r="CM42" s="191"/>
      <c r="CN42" s="191"/>
      <c r="CO42" s="191"/>
      <c r="CP42" s="192"/>
      <c r="CQ42" s="190"/>
      <c r="CR42" s="191"/>
      <c r="CS42" s="191"/>
      <c r="CT42" s="191"/>
      <c r="CU42" s="191"/>
      <c r="CV42" s="191"/>
      <c r="CW42" s="192"/>
      <c r="CX42" s="190"/>
      <c r="CY42" s="191"/>
      <c r="CZ42" s="191"/>
      <c r="DA42" s="191"/>
      <c r="DB42" s="191"/>
      <c r="DC42" s="191"/>
      <c r="DD42" s="192"/>
      <c r="DE42" s="190"/>
      <c r="DF42" s="191"/>
      <c r="DG42" s="191"/>
      <c r="DH42" s="191"/>
      <c r="DI42" s="191"/>
      <c r="DJ42" s="191"/>
      <c r="DK42" s="192"/>
      <c r="DL42" s="190"/>
      <c r="DM42" s="191"/>
      <c r="DN42" s="191"/>
      <c r="DO42" s="191"/>
      <c r="DP42" s="191"/>
      <c r="DQ42" s="191"/>
      <c r="DR42" s="192"/>
      <c r="DS42" s="190"/>
      <c r="DT42" s="191"/>
      <c r="DU42" s="191"/>
      <c r="DV42" s="191"/>
      <c r="DW42" s="191"/>
      <c r="DX42" s="191"/>
      <c r="DY42" s="192"/>
      <c r="DZ42" s="190"/>
      <c r="EA42" s="191"/>
      <c r="EB42" s="191"/>
      <c r="EC42" s="191"/>
      <c r="ED42" s="191"/>
      <c r="EE42" s="191"/>
      <c r="EF42" s="192"/>
      <c r="EG42" s="191"/>
      <c r="EH42" s="192"/>
      <c r="EI42" s="191"/>
      <c r="EJ42" s="189"/>
    </row>
    <row r="43" spans="1:140" s="64" customFormat="1" ht="19.5" customHeight="1" thickBot="1" thickTop="1">
      <c r="A43" s="492" t="s">
        <v>79</v>
      </c>
      <c r="B43" s="493"/>
      <c r="C43" s="493"/>
      <c r="D43" s="494"/>
      <c r="E43" s="495"/>
      <c r="F43" s="496"/>
      <c r="G43" s="497">
        <f>ROUND(SUM(,E30,E18,E14,),2)</f>
        <v>0</v>
      </c>
      <c r="H43" s="497"/>
      <c r="I43" s="498" t="e">
        <f>SUM(I14,I18,I30)</f>
        <v>#DIV/0!</v>
      </c>
      <c r="J43" s="162">
        <f t="shared" si="4"/>
        <v>0</v>
      </c>
      <c r="K43" s="196"/>
      <c r="L43" s="196"/>
      <c r="M43" s="196"/>
      <c r="N43" s="196"/>
      <c r="O43" s="196"/>
      <c r="P43" s="196"/>
      <c r="Q43" s="197"/>
      <c r="R43" s="196"/>
      <c r="S43" s="196"/>
      <c r="T43" s="196"/>
      <c r="U43" s="196"/>
      <c r="V43" s="196"/>
      <c r="W43" s="196"/>
      <c r="X43" s="197"/>
      <c r="Y43" s="196"/>
      <c r="Z43" s="196"/>
      <c r="AA43" s="196"/>
      <c r="AB43" s="196"/>
      <c r="AC43" s="196"/>
      <c r="AD43" s="196"/>
      <c r="AE43" s="197"/>
      <c r="AF43" s="196"/>
      <c r="AG43" s="196"/>
      <c r="AH43" s="196"/>
      <c r="AI43" s="196"/>
      <c r="AJ43" s="196"/>
      <c r="AK43" s="196"/>
      <c r="AL43" s="197"/>
      <c r="AM43" s="196"/>
      <c r="AN43" s="196"/>
      <c r="AO43" s="196"/>
      <c r="AP43" s="196"/>
      <c r="AQ43" s="196"/>
      <c r="AR43" s="196"/>
      <c r="AS43" s="197"/>
      <c r="AT43" s="196"/>
      <c r="AU43" s="196"/>
      <c r="AV43" s="196"/>
      <c r="AW43" s="196"/>
      <c r="AX43" s="196"/>
      <c r="AY43" s="196"/>
      <c r="AZ43" s="197"/>
      <c r="BA43" s="196"/>
      <c r="BB43" s="196"/>
      <c r="BC43" s="196"/>
      <c r="BD43" s="196"/>
      <c r="BE43" s="196"/>
      <c r="BF43" s="196"/>
      <c r="BG43" s="197"/>
      <c r="BH43" s="196"/>
      <c r="BI43" s="196"/>
      <c r="BJ43" s="196"/>
      <c r="BK43" s="196"/>
      <c r="BL43" s="196"/>
      <c r="BM43" s="196"/>
      <c r="BN43" s="197"/>
      <c r="BO43" s="196"/>
      <c r="BP43" s="196"/>
      <c r="BQ43" s="196"/>
      <c r="BR43" s="196"/>
      <c r="BS43" s="196"/>
      <c r="BT43" s="196"/>
      <c r="BU43" s="197"/>
      <c r="BV43" s="196"/>
      <c r="BW43" s="196"/>
      <c r="BX43" s="196"/>
      <c r="BY43" s="196"/>
      <c r="BZ43" s="196"/>
      <c r="CA43" s="196"/>
      <c r="CB43" s="197"/>
      <c r="CC43" s="196"/>
      <c r="CD43" s="196"/>
      <c r="CE43" s="196"/>
      <c r="CF43" s="196"/>
      <c r="CG43" s="196"/>
      <c r="CH43" s="196"/>
      <c r="CI43" s="197"/>
      <c r="CJ43" s="196"/>
      <c r="CK43" s="196"/>
      <c r="CL43" s="196"/>
      <c r="CM43" s="196"/>
      <c r="CN43" s="196"/>
      <c r="CO43" s="196"/>
      <c r="CP43" s="197"/>
      <c r="CQ43" s="196"/>
      <c r="CR43" s="196"/>
      <c r="CS43" s="196"/>
      <c r="CT43" s="196"/>
      <c r="CU43" s="196"/>
      <c r="CV43" s="196"/>
      <c r="CW43" s="197"/>
      <c r="CX43" s="196"/>
      <c r="CY43" s="196"/>
      <c r="CZ43" s="196"/>
      <c r="DA43" s="196"/>
      <c r="DB43" s="196"/>
      <c r="DC43" s="196"/>
      <c r="DD43" s="197"/>
      <c r="DE43" s="196"/>
      <c r="DF43" s="196"/>
      <c r="DG43" s="196"/>
      <c r="DH43" s="196"/>
      <c r="DI43" s="196"/>
      <c r="DJ43" s="196"/>
      <c r="DK43" s="197"/>
      <c r="DL43" s="196"/>
      <c r="DM43" s="196"/>
      <c r="DN43" s="196"/>
      <c r="DO43" s="196"/>
      <c r="DP43" s="196"/>
      <c r="DQ43" s="196"/>
      <c r="DR43" s="197"/>
      <c r="DS43" s="196"/>
      <c r="DT43" s="196"/>
      <c r="DU43" s="196"/>
      <c r="DV43" s="196"/>
      <c r="DW43" s="196"/>
      <c r="DX43" s="196"/>
      <c r="DY43" s="197"/>
      <c r="DZ43" s="196"/>
      <c r="EA43" s="196"/>
      <c r="EB43" s="196"/>
      <c r="EC43" s="196"/>
      <c r="ED43" s="196"/>
      <c r="EE43" s="196"/>
      <c r="EF43" s="197"/>
      <c r="EG43" s="198"/>
      <c r="EH43" s="197"/>
      <c r="EI43" s="198"/>
      <c r="EJ43" s="197"/>
    </row>
    <row r="44" spans="1:140" s="64" customFormat="1" ht="19.5" customHeight="1" thickBot="1" thickTop="1">
      <c r="A44" s="492" t="s">
        <v>99</v>
      </c>
      <c r="B44" s="493"/>
      <c r="C44" s="493"/>
      <c r="D44" s="494"/>
      <c r="E44" s="495"/>
      <c r="F44" s="199" t="s">
        <v>124</v>
      </c>
      <c r="G44" s="497" t="e">
        <f>G43*(1+F44)</f>
        <v>#VALUE!</v>
      </c>
      <c r="H44" s="497"/>
      <c r="I44" s="498" t="e">
        <f>I43</f>
        <v>#DIV/0!</v>
      </c>
      <c r="J44" s="162">
        <f t="shared" si="4"/>
        <v>0</v>
      </c>
      <c r="K44" s="196"/>
      <c r="L44" s="196"/>
      <c r="M44" s="196"/>
      <c r="N44" s="196"/>
      <c r="O44" s="196"/>
      <c r="P44" s="196"/>
      <c r="Q44" s="197"/>
      <c r="R44" s="196"/>
      <c r="S44" s="196"/>
      <c r="T44" s="196"/>
      <c r="U44" s="196"/>
      <c r="V44" s="196"/>
      <c r="W44" s="196"/>
      <c r="X44" s="197"/>
      <c r="Y44" s="196"/>
      <c r="Z44" s="196"/>
      <c r="AA44" s="196"/>
      <c r="AB44" s="196"/>
      <c r="AC44" s="196"/>
      <c r="AD44" s="196"/>
      <c r="AE44" s="197"/>
      <c r="AF44" s="196"/>
      <c r="AG44" s="196"/>
      <c r="AH44" s="196"/>
      <c r="AI44" s="196"/>
      <c r="AJ44" s="196"/>
      <c r="AK44" s="196"/>
      <c r="AL44" s="197"/>
      <c r="AM44" s="196"/>
      <c r="AN44" s="196"/>
      <c r="AO44" s="196"/>
      <c r="AP44" s="196"/>
      <c r="AQ44" s="196"/>
      <c r="AR44" s="196"/>
      <c r="AS44" s="197"/>
      <c r="AT44" s="196"/>
      <c r="AU44" s="196"/>
      <c r="AV44" s="196"/>
      <c r="AW44" s="196"/>
      <c r="AX44" s="196"/>
      <c r="AY44" s="196"/>
      <c r="AZ44" s="197"/>
      <c r="BA44" s="196"/>
      <c r="BB44" s="196"/>
      <c r="BC44" s="196"/>
      <c r="BD44" s="196"/>
      <c r="BE44" s="196"/>
      <c r="BF44" s="196"/>
      <c r="BG44" s="197"/>
      <c r="BH44" s="196"/>
      <c r="BI44" s="196"/>
      <c r="BJ44" s="196"/>
      <c r="BK44" s="196"/>
      <c r="BL44" s="196"/>
      <c r="BM44" s="196"/>
      <c r="BN44" s="197"/>
      <c r="BO44" s="196"/>
      <c r="BP44" s="196"/>
      <c r="BQ44" s="196"/>
      <c r="BR44" s="196"/>
      <c r="BS44" s="196"/>
      <c r="BT44" s="196"/>
      <c r="BU44" s="197"/>
      <c r="BV44" s="196"/>
      <c r="BW44" s="196"/>
      <c r="BX44" s="196"/>
      <c r="BY44" s="196"/>
      <c r="BZ44" s="196"/>
      <c r="CA44" s="196"/>
      <c r="CB44" s="197"/>
      <c r="CC44" s="196"/>
      <c r="CD44" s="196"/>
      <c r="CE44" s="196"/>
      <c r="CF44" s="196"/>
      <c r="CG44" s="196"/>
      <c r="CH44" s="196"/>
      <c r="CI44" s="197"/>
      <c r="CJ44" s="196"/>
      <c r="CK44" s="196"/>
      <c r="CL44" s="196"/>
      <c r="CM44" s="196"/>
      <c r="CN44" s="196"/>
      <c r="CO44" s="196"/>
      <c r="CP44" s="197"/>
      <c r="CQ44" s="196"/>
      <c r="CR44" s="196"/>
      <c r="CS44" s="196"/>
      <c r="CT44" s="196"/>
      <c r="CU44" s="196"/>
      <c r="CV44" s="196"/>
      <c r="CW44" s="197"/>
      <c r="CX44" s="196"/>
      <c r="CY44" s="196"/>
      <c r="CZ44" s="196"/>
      <c r="DA44" s="196"/>
      <c r="DB44" s="196"/>
      <c r="DC44" s="196"/>
      <c r="DD44" s="197"/>
      <c r="DE44" s="196"/>
      <c r="DF44" s="196"/>
      <c r="DG44" s="196"/>
      <c r="DH44" s="196"/>
      <c r="DI44" s="196"/>
      <c r="DJ44" s="196"/>
      <c r="DK44" s="197"/>
      <c r="DL44" s="196"/>
      <c r="DM44" s="196"/>
      <c r="DN44" s="196"/>
      <c r="DO44" s="196"/>
      <c r="DP44" s="196"/>
      <c r="DQ44" s="196"/>
      <c r="DR44" s="197"/>
      <c r="DS44" s="196"/>
      <c r="DT44" s="196"/>
      <c r="DU44" s="196"/>
      <c r="DV44" s="196"/>
      <c r="DW44" s="196"/>
      <c r="DX44" s="196"/>
      <c r="DY44" s="197"/>
      <c r="DZ44" s="196"/>
      <c r="EA44" s="196"/>
      <c r="EB44" s="196"/>
      <c r="EC44" s="196"/>
      <c r="ED44" s="196"/>
      <c r="EE44" s="196"/>
      <c r="EF44" s="197"/>
      <c r="EG44" s="198"/>
      <c r="EH44" s="197"/>
      <c r="EI44" s="198"/>
      <c r="EJ44" s="197"/>
    </row>
    <row r="45" spans="1:140" ht="15" customHeight="1">
      <c r="A45" s="200"/>
      <c r="B45" s="201"/>
      <c r="C45" s="201"/>
      <c r="D45" s="202"/>
      <c r="E45" s="203"/>
      <c r="F45" s="204"/>
      <c r="G45" s="203"/>
      <c r="H45" s="205"/>
      <c r="I45" s="206"/>
      <c r="J45" s="162"/>
      <c r="CH45" s="16"/>
      <c r="CI45" s="15"/>
      <c r="CJ45" s="17"/>
      <c r="CK45" s="17"/>
      <c r="CL45" s="17"/>
      <c r="CM45" s="17"/>
      <c r="CN45" s="17"/>
      <c r="CO45" s="17"/>
      <c r="CP45" s="15"/>
      <c r="CQ45" s="17"/>
      <c r="CR45" s="17"/>
      <c r="CS45" s="17"/>
      <c r="CT45" s="17"/>
      <c r="CU45" s="17"/>
      <c r="CV45" s="17"/>
      <c r="CW45" s="15"/>
      <c r="CX45" s="17"/>
      <c r="CY45" s="17"/>
      <c r="CZ45" s="17"/>
      <c r="DA45" s="17"/>
      <c r="DB45" s="17"/>
      <c r="DC45" s="17"/>
      <c r="DD45" s="15"/>
      <c r="DE45" s="17"/>
      <c r="DF45" s="17"/>
      <c r="DG45" s="17"/>
      <c r="DH45" s="17"/>
      <c r="DI45" s="17"/>
      <c r="DJ45" s="17"/>
      <c r="DK45" s="15"/>
      <c r="DL45" s="17"/>
      <c r="DM45" s="17"/>
      <c r="DN45" s="17"/>
      <c r="DO45" s="17"/>
      <c r="DP45" s="17"/>
      <c r="DQ45" s="17"/>
      <c r="DR45" s="15"/>
      <c r="DS45" s="17"/>
      <c r="DT45" s="17"/>
      <c r="DU45" s="17"/>
      <c r="DV45" s="17"/>
      <c r="DW45" s="17"/>
      <c r="DX45" s="17"/>
      <c r="DY45" s="15"/>
      <c r="DZ45" s="17"/>
      <c r="EA45" s="17"/>
      <c r="EB45" s="17"/>
      <c r="EC45" s="17"/>
      <c r="ED45" s="17"/>
      <c r="EE45" s="17"/>
      <c r="EF45" s="15"/>
      <c r="EG45" s="17"/>
      <c r="EH45" s="17"/>
      <c r="EI45" s="17"/>
      <c r="EJ45" s="68"/>
    </row>
    <row r="46" spans="1:140" ht="15" customHeight="1">
      <c r="A46" s="207"/>
      <c r="B46" s="207"/>
      <c r="C46" s="208"/>
      <c r="D46" s="202"/>
      <c r="E46" s="203"/>
      <c r="F46" s="204"/>
      <c r="G46" s="203"/>
      <c r="H46" s="205"/>
      <c r="I46" s="203"/>
      <c r="J46" s="162"/>
      <c r="L46" s="65"/>
      <c r="CH46" s="16"/>
      <c r="CI46" s="15"/>
      <c r="CJ46" s="17"/>
      <c r="CK46" s="17"/>
      <c r="CL46" s="17"/>
      <c r="CM46" s="17"/>
      <c r="CN46" s="17"/>
      <c r="CO46" s="17"/>
      <c r="CP46" s="15"/>
      <c r="CQ46" s="17"/>
      <c r="CR46" s="17"/>
      <c r="CS46" s="17"/>
      <c r="CT46" s="17"/>
      <c r="CU46" s="17"/>
      <c r="CV46" s="17"/>
      <c r="CW46" s="15"/>
      <c r="CX46" s="17"/>
      <c r="CY46" s="17"/>
      <c r="CZ46" s="17"/>
      <c r="DA46" s="17"/>
      <c r="DB46" s="17"/>
      <c r="DC46" s="17"/>
      <c r="DD46" s="15"/>
      <c r="DE46" s="17"/>
      <c r="DF46" s="17"/>
      <c r="DG46" s="17"/>
      <c r="DH46" s="17"/>
      <c r="DI46" s="17"/>
      <c r="DJ46" s="17"/>
      <c r="DK46" s="15"/>
      <c r="DL46" s="17"/>
      <c r="DM46" s="17"/>
      <c r="DN46" s="17"/>
      <c r="DO46" s="17"/>
      <c r="DP46" s="17"/>
      <c r="DQ46" s="17"/>
      <c r="DR46" s="15"/>
      <c r="DS46" s="17"/>
      <c r="DT46" s="17"/>
      <c r="DU46" s="17"/>
      <c r="DV46" s="17"/>
      <c r="DW46" s="17"/>
      <c r="DX46" s="17"/>
      <c r="DY46" s="15"/>
      <c r="DZ46" s="17"/>
      <c r="EA46" s="17"/>
      <c r="EB46" s="17"/>
      <c r="EC46" s="17"/>
      <c r="ED46" s="17"/>
      <c r="EE46" s="17"/>
      <c r="EF46" s="15"/>
      <c r="EG46" s="17"/>
      <c r="EH46" s="19"/>
      <c r="EI46" s="17"/>
      <c r="EJ46" s="69"/>
    </row>
    <row r="47" spans="1:140" ht="15" customHeight="1">
      <c r="A47" s="207"/>
      <c r="B47" s="207"/>
      <c r="C47" s="208"/>
      <c r="D47" s="202"/>
      <c r="E47" s="203"/>
      <c r="F47" s="204"/>
      <c r="H47" s="203"/>
      <c r="I47" s="203"/>
      <c r="J47" s="2"/>
      <c r="BU47" s="65"/>
      <c r="CB47" s="65"/>
      <c r="EJ47" s="68"/>
    </row>
    <row r="48" spans="1:11" ht="18" customHeight="1">
      <c r="A48" s="210"/>
      <c r="B48" s="210"/>
      <c r="C48" s="211"/>
      <c r="D48" s="180"/>
      <c r="E48" s="212"/>
      <c r="F48" s="212"/>
      <c r="G48" s="213"/>
      <c r="H48" s="212"/>
      <c r="I48" s="214"/>
      <c r="J48" s="215"/>
      <c r="K48" s="209"/>
    </row>
    <row r="49" spans="1:10" ht="15.75" customHeight="1">
      <c r="A49" s="216"/>
      <c r="B49" s="180"/>
      <c r="C49" s="217"/>
      <c r="D49" s="218"/>
      <c r="E49" s="213"/>
      <c r="F49" s="213"/>
      <c r="G49" s="219"/>
      <c r="H49" s="213"/>
      <c r="J49" s="2"/>
    </row>
    <row r="50" spans="1:10" ht="15" customHeight="1">
      <c r="A50" s="216"/>
      <c r="B50" s="180"/>
      <c r="C50" s="217"/>
      <c r="D50" s="221"/>
      <c r="E50" s="219"/>
      <c r="F50" s="219"/>
      <c r="G50" s="219"/>
      <c r="H50" s="219"/>
      <c r="I50" s="214"/>
      <c r="J50" s="2"/>
    </row>
    <row r="51" spans="1:10" ht="15" customHeight="1">
      <c r="A51" s="216"/>
      <c r="B51" s="180"/>
      <c r="C51" s="217"/>
      <c r="D51" s="203"/>
      <c r="E51" s="219"/>
      <c r="F51" s="219"/>
      <c r="H51" s="219"/>
      <c r="I51" s="203"/>
      <c r="J51" s="2"/>
    </row>
    <row r="52" spans="1:10" ht="12.75" customHeight="1">
      <c r="A52" s="180"/>
      <c r="B52" s="180"/>
      <c r="C52" s="217"/>
      <c r="D52" s="222"/>
      <c r="E52" s="170"/>
      <c r="F52" s="170"/>
      <c r="G52" s="223"/>
      <c r="H52" s="170"/>
      <c r="I52" s="215"/>
      <c r="J52" s="2"/>
    </row>
    <row r="53" ht="12.75" customHeight="1">
      <c r="J53" s="2"/>
    </row>
    <row r="55" spans="4:8" ht="16.5" customHeight="1">
      <c r="D55" s="227"/>
      <c r="E55" s="228"/>
      <c r="F55" s="228"/>
      <c r="H55" s="228"/>
    </row>
    <row r="56" spans="4:8" ht="16.5" customHeight="1">
      <c r="D56" s="203"/>
      <c r="E56" s="229"/>
      <c r="F56" s="229"/>
      <c r="H56" s="229"/>
    </row>
    <row r="57" spans="4:8" ht="16.5" customHeight="1">
      <c r="D57" s="203"/>
      <c r="E57" s="229"/>
      <c r="F57" s="229"/>
      <c r="H57" s="229"/>
    </row>
    <row r="59" spans="6:8" ht="16.5" customHeight="1">
      <c r="F59" s="213"/>
      <c r="G59" s="213"/>
      <c r="H59" s="228"/>
    </row>
    <row r="60" spans="6:8" ht="16.5" customHeight="1">
      <c r="F60" s="219"/>
      <c r="G60" s="219"/>
      <c r="H60" s="229"/>
    </row>
    <row r="61" spans="6:8" ht="16.5" customHeight="1">
      <c r="F61" s="219"/>
      <c r="G61" s="219"/>
      <c r="H61" s="229"/>
    </row>
    <row r="78" spans="3:9" ht="16.5" customHeight="1">
      <c r="C78" s="1"/>
      <c r="D78" s="223"/>
      <c r="E78" s="225"/>
      <c r="F78" s="209"/>
      <c r="G78" s="226"/>
      <c r="H78" s="220"/>
      <c r="I78" s="1"/>
    </row>
    <row r="79" spans="3:9" ht="16.5" customHeight="1">
      <c r="C79" s="1"/>
      <c r="D79" s="223"/>
      <c r="E79" s="225"/>
      <c r="F79" s="209"/>
      <c r="G79" s="226"/>
      <c r="H79" s="220"/>
      <c r="I79" s="1"/>
    </row>
    <row r="80" spans="3:9" ht="16.5" customHeight="1">
      <c r="C80" s="1"/>
      <c r="D80" s="223"/>
      <c r="E80" s="225"/>
      <c r="F80" s="209"/>
      <c r="G80" s="226"/>
      <c r="H80" s="220"/>
      <c r="I80" s="1"/>
    </row>
    <row r="81" spans="3:9" ht="16.5" customHeight="1">
      <c r="C81" s="1"/>
      <c r="D81" s="223"/>
      <c r="E81" s="225"/>
      <c r="F81" s="209"/>
      <c r="G81" s="226"/>
      <c r="H81" s="220"/>
      <c r="I81" s="1"/>
    </row>
    <row r="82" spans="3:9" ht="16.5" customHeight="1">
      <c r="C82" s="1"/>
      <c r="D82" s="223"/>
      <c r="E82" s="225"/>
      <c r="F82" s="209"/>
      <c r="G82" s="226"/>
      <c r="H82" s="220"/>
      <c r="I82" s="1"/>
    </row>
    <row r="83" spans="3:9" ht="16.5" customHeight="1">
      <c r="C83" s="1"/>
      <c r="D83" s="223"/>
      <c r="E83" s="225"/>
      <c r="F83" s="209"/>
      <c r="G83" s="226"/>
      <c r="H83" s="220"/>
      <c r="I83" s="1"/>
    </row>
    <row r="84" spans="3:9" ht="16.5" customHeight="1">
      <c r="C84" s="1"/>
      <c r="D84" s="223"/>
      <c r="E84" s="225"/>
      <c r="F84" s="209"/>
      <c r="G84" s="226"/>
      <c r="H84" s="220"/>
      <c r="I84" s="1"/>
    </row>
    <row r="85" spans="3:9" ht="16.5" customHeight="1">
      <c r="C85" s="1"/>
      <c r="D85" s="223"/>
      <c r="E85" s="225"/>
      <c r="F85" s="209"/>
      <c r="G85" s="226"/>
      <c r="H85" s="220"/>
      <c r="I85" s="1"/>
    </row>
    <row r="86" spans="3:9" ht="16.5" customHeight="1">
      <c r="C86" s="1"/>
      <c r="D86" s="223"/>
      <c r="E86" s="225"/>
      <c r="F86" s="209"/>
      <c r="G86" s="226"/>
      <c r="H86" s="220"/>
      <c r="I86" s="1"/>
    </row>
    <row r="87" spans="3:9" ht="16.5" customHeight="1">
      <c r="C87" s="1"/>
      <c r="D87" s="223"/>
      <c r="E87" s="225"/>
      <c r="F87" s="209"/>
      <c r="G87" s="226"/>
      <c r="H87" s="220"/>
      <c r="I87" s="1"/>
    </row>
    <row r="88" spans="3:9" ht="16.5" customHeight="1">
      <c r="C88" s="1"/>
      <c r="D88" s="223"/>
      <c r="E88" s="225"/>
      <c r="F88" s="209"/>
      <c r="G88" s="226"/>
      <c r="H88" s="220"/>
      <c r="I88" s="1"/>
    </row>
    <row r="89" spans="3:9" ht="16.5" customHeight="1">
      <c r="C89" s="1"/>
      <c r="D89" s="223"/>
      <c r="E89" s="225"/>
      <c r="F89" s="209"/>
      <c r="G89" s="226"/>
      <c r="H89" s="220"/>
      <c r="I89" s="1"/>
    </row>
    <row r="90" spans="3:9" ht="16.5" customHeight="1">
      <c r="C90" s="1"/>
      <c r="D90" s="223"/>
      <c r="E90" s="225"/>
      <c r="F90" s="209"/>
      <c r="G90" s="226"/>
      <c r="H90" s="220"/>
      <c r="I90" s="1"/>
    </row>
  </sheetData>
  <sheetProtection password="CBC5" sheet="1" objects="1" scenarios="1" formatCells="0" formatColumns="0" formatRows="0" selectLockedCells="1"/>
  <mergeCells count="33">
    <mergeCell ref="F7:G7"/>
    <mergeCell ref="EI11:EJ11"/>
    <mergeCell ref="AM11:AS11"/>
    <mergeCell ref="AT11:AZ11"/>
    <mergeCell ref="BA11:BG11"/>
    <mergeCell ref="BH11:BN11"/>
    <mergeCell ref="K1:L2"/>
    <mergeCell ref="EG11:EH11"/>
    <mergeCell ref="Y11:AE11"/>
    <mergeCell ref="AF11:AL11"/>
    <mergeCell ref="CQ11:CW11"/>
    <mergeCell ref="CX11:DD11"/>
    <mergeCell ref="DS11:DY11"/>
    <mergeCell ref="CC11:CI11"/>
    <mergeCell ref="DE11:DK11"/>
    <mergeCell ref="DL11:DR11"/>
    <mergeCell ref="BO11:BU11"/>
    <mergeCell ref="R11:X11"/>
    <mergeCell ref="A14:B14"/>
    <mergeCell ref="A24:B24"/>
    <mergeCell ref="BV11:CB11"/>
    <mergeCell ref="A18:B18"/>
    <mergeCell ref="DZ11:EF11"/>
    <mergeCell ref="A15:B15"/>
    <mergeCell ref="CJ11:CP11"/>
    <mergeCell ref="K11:Q11"/>
    <mergeCell ref="G44:H44"/>
    <mergeCell ref="F9:G9"/>
    <mergeCell ref="F11:G11"/>
    <mergeCell ref="G43:H43"/>
    <mergeCell ref="A31:B31"/>
    <mergeCell ref="A30:B30"/>
    <mergeCell ref="A19:B19"/>
  </mergeCells>
  <conditionalFormatting sqref="Q20:Q23 CI27:CI28 X27:X28 AE27:AE28 AL27:AL28 AS27:AS28 AZ27:AZ28 BG27:BG28 BN27:BN28 BU27:BU28 CB27:CB28 CP27:CP28 CR20:CW23 CY20:DD23 DF20:DK23 DM20:DR23 DT20:DY23 EA20:EF23 CB20:CB23 X20:X23 AE20:AE23 AL20:AL23 AS20:AS23 AZ20:AZ23 BG20:BG23 BN20:BN23 BU20:BU23 CI20:CI23 CR27:CW28 CY27:DD28 DF27:DK28 DM27:DR28 DT27:DY28 EA27:EF28 Q27:Q28 CP20:CP23 EA32:EF42 CP32:CP42 CB32:CB42 Q32:Q42 X32:X42 AE32:AE42 AL32:AL42 AS32:AS42 AZ32:AZ42 BG32:BG42 BN32:BN42 BU32:BU42 CI32:CI42 CR32:CW42 CY32:DD42 DF32:DK42 DM32:DR42 DT32:DY42">
    <cfRule type="cellIs" priority="877" dxfId="13" operator="greaterThan" stopIfTrue="1">
      <formula>0</formula>
    </cfRule>
  </conditionalFormatting>
  <conditionalFormatting sqref="EI14:EI44">
    <cfRule type="cellIs" priority="878" dxfId="12" operator="greaterThan" stopIfTrue="1">
      <formula>1</formula>
    </cfRule>
  </conditionalFormatting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69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39"/>
  <sheetViews>
    <sheetView view="pageBreakPreview" zoomScale="70" zoomScaleNormal="40" zoomScaleSheetLayoutView="70" workbookViewId="0" topLeftCell="A1">
      <selection activeCell="BM20" sqref="BM20"/>
    </sheetView>
  </sheetViews>
  <sheetFormatPr defaultColWidth="9.140625" defaultRowHeight="12.75"/>
  <cols>
    <col min="1" max="1" width="16.7109375" style="22" customWidth="1"/>
    <col min="2" max="2" width="65.57421875" style="22" customWidth="1"/>
    <col min="3" max="3" width="13.28125" style="98" bestFit="1" customWidth="1"/>
    <col min="4" max="4" width="30.28125" style="99" bestFit="1" customWidth="1"/>
    <col min="5" max="10" width="9.140625" style="22" customWidth="1"/>
    <col min="11" max="12" width="9.140625" style="24" customWidth="1"/>
    <col min="13" max="13" width="9.140625" style="22" customWidth="1"/>
    <col min="14" max="14" width="9.140625" style="25" customWidth="1"/>
    <col min="15" max="66" width="9.140625" style="22" customWidth="1"/>
    <col min="67" max="16384" width="9.140625" style="22" customWidth="1"/>
  </cols>
  <sheetData>
    <row r="1" spans="1:64" s="26" customFormat="1" ht="30.75" customHeight="1">
      <c r="A1" s="138" t="s">
        <v>0</v>
      </c>
      <c r="B1" s="138"/>
      <c r="C1" s="138"/>
      <c r="D1" s="138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64" s="26" customFormat="1" ht="22.5" customHeight="1">
      <c r="A2" s="101" t="s">
        <v>1</v>
      </c>
      <c r="B2" s="101"/>
      <c r="C2" s="101"/>
      <c r="D2" s="101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3:17" s="26" customFormat="1" ht="9.75" customHeight="1">
      <c r="C3" s="77"/>
      <c r="D3" s="77"/>
      <c r="E3" s="77"/>
      <c r="F3" s="77"/>
      <c r="G3" s="27"/>
      <c r="H3" s="3"/>
      <c r="I3" s="3"/>
      <c r="J3" s="3"/>
      <c r="K3" s="3"/>
      <c r="L3" s="3"/>
      <c r="M3" s="3"/>
      <c r="N3" s="3"/>
      <c r="O3" s="3"/>
      <c r="P3" s="3"/>
      <c r="Q3" s="3"/>
    </row>
    <row r="4" spans="1:64" s="26" customFormat="1" ht="18">
      <c r="A4" s="102" t="s">
        <v>77</v>
      </c>
      <c r="B4" s="102"/>
      <c r="C4" s="102"/>
      <c r="D4" s="10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22" s="26" customFormat="1" ht="25.5" customHeight="1" thickBot="1">
      <c r="A5" s="3"/>
      <c r="B5" s="3"/>
      <c r="C5" s="28"/>
      <c r="D5" s="29"/>
      <c r="E5" s="30"/>
      <c r="F5" s="31"/>
      <c r="G5" s="31"/>
      <c r="H5" s="3"/>
      <c r="I5" s="3"/>
      <c r="J5" s="3"/>
      <c r="K5" s="3"/>
      <c r="L5" s="3"/>
      <c r="M5" s="3"/>
      <c r="N5" s="3"/>
      <c r="O5" s="3"/>
      <c r="P5" s="3"/>
      <c r="Q5" s="3"/>
      <c r="T5" s="3"/>
      <c r="U5" s="3"/>
      <c r="V5" s="3"/>
    </row>
    <row r="6" spans="1:64" s="3" customFormat="1" ht="7.5" customHeight="1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32" customFormat="1" ht="15.75" customHeight="1">
      <c r="A7" s="52" t="s">
        <v>2</v>
      </c>
      <c r="B7" s="137" t="str">
        <f>Orçamento!D5</f>
        <v>ABRIGO PARA PONTO DE ÔNIBUS</v>
      </c>
      <c r="C7" s="137"/>
      <c r="D7" s="137"/>
      <c r="E7" s="103" t="str">
        <f>Orçamento!$F$7</f>
        <v>Área de intervenção:</v>
      </c>
      <c r="F7" s="103"/>
      <c r="G7" s="103"/>
      <c r="H7" s="104">
        <f>Orçamento!$H$7</f>
        <v>1</v>
      </c>
      <c r="I7" s="104"/>
      <c r="J7" s="104"/>
      <c r="K7" s="100"/>
      <c r="M7" s="4"/>
      <c r="N7" s="4"/>
      <c r="O7" s="103" t="str">
        <f>Orçamento!$F$7</f>
        <v>Área de intervenção:</v>
      </c>
      <c r="P7" s="103"/>
      <c r="Q7" s="103"/>
      <c r="R7" s="104">
        <f>Orçamento!$H$7</f>
        <v>1</v>
      </c>
      <c r="S7" s="104"/>
      <c r="T7" s="104"/>
      <c r="U7" s="4"/>
      <c r="V7" s="4"/>
      <c r="W7" s="4"/>
      <c r="X7" s="4"/>
      <c r="Y7" s="103" t="str">
        <f>Orçamento!$F$7</f>
        <v>Área de intervenção:</v>
      </c>
      <c r="Z7" s="103"/>
      <c r="AA7" s="103"/>
      <c r="AB7" s="104">
        <f>Orçamento!$H$7</f>
        <v>1</v>
      </c>
      <c r="AC7" s="104"/>
      <c r="AD7" s="104"/>
      <c r="AE7" s="4"/>
      <c r="AF7" s="4"/>
      <c r="AG7" s="4"/>
      <c r="AH7" s="4"/>
      <c r="AI7" s="103" t="str">
        <f>Orçamento!$F$7</f>
        <v>Área de intervenção:</v>
      </c>
      <c r="AJ7" s="103"/>
      <c r="AK7" s="103"/>
      <c r="AL7" s="104">
        <f>Orçamento!$H$7</f>
        <v>1</v>
      </c>
      <c r="AM7" s="104"/>
      <c r="AN7" s="104"/>
      <c r="AO7" s="4"/>
      <c r="AP7" s="4"/>
      <c r="AQ7" s="4"/>
      <c r="AR7" s="4"/>
      <c r="AS7" s="103" t="str">
        <f>Orçamento!$F$7</f>
        <v>Área de intervenção:</v>
      </c>
      <c r="AT7" s="103"/>
      <c r="AU7" s="103"/>
      <c r="AV7" s="104">
        <f>Orçamento!$H$7</f>
        <v>1</v>
      </c>
      <c r="AW7" s="104"/>
      <c r="AX7" s="104"/>
      <c r="AY7" s="4"/>
      <c r="AZ7" s="4"/>
      <c r="BA7" s="7"/>
      <c r="BB7" s="7"/>
      <c r="BC7" s="103" t="str">
        <f>Orçamento!$F$7</f>
        <v>Área de intervenção:</v>
      </c>
      <c r="BD7" s="103"/>
      <c r="BE7" s="103"/>
      <c r="BF7" s="104">
        <f>Orçamento!$H$7</f>
        <v>1</v>
      </c>
      <c r="BG7" s="104"/>
      <c r="BH7" s="104"/>
      <c r="BI7" s="34"/>
      <c r="BJ7" s="34"/>
      <c r="BK7" s="34"/>
      <c r="BL7" s="34"/>
    </row>
    <row r="8" spans="3:64" s="32" customFormat="1" ht="6" customHeight="1">
      <c r="C8" s="4"/>
      <c r="D8" s="4"/>
      <c r="E8" s="35"/>
      <c r="F8" s="33"/>
      <c r="G8" s="33"/>
      <c r="H8" s="6"/>
      <c r="I8" s="6"/>
      <c r="J8" s="6"/>
      <c r="K8" s="100"/>
      <c r="M8" s="4"/>
      <c r="N8" s="4"/>
      <c r="O8" s="35"/>
      <c r="P8" s="33"/>
      <c r="Q8" s="33"/>
      <c r="R8" s="6"/>
      <c r="S8" s="6"/>
      <c r="T8" s="6"/>
      <c r="U8" s="4"/>
      <c r="V8" s="4"/>
      <c r="W8" s="4"/>
      <c r="X8" s="4"/>
      <c r="Y8" s="35"/>
      <c r="Z8" s="33"/>
      <c r="AA8" s="33"/>
      <c r="AB8" s="6"/>
      <c r="AC8" s="6"/>
      <c r="AD8" s="6"/>
      <c r="AE8" s="4"/>
      <c r="AF8" s="4"/>
      <c r="AG8" s="4"/>
      <c r="AH8" s="4"/>
      <c r="AI8" s="35"/>
      <c r="AJ8" s="33"/>
      <c r="AK8" s="33"/>
      <c r="AL8" s="6"/>
      <c r="AM8" s="6"/>
      <c r="AN8" s="6"/>
      <c r="AO8" s="4"/>
      <c r="AP8" s="4"/>
      <c r="AQ8" s="4"/>
      <c r="AR8" s="4"/>
      <c r="AS8" s="35"/>
      <c r="AT8" s="33"/>
      <c r="AU8" s="33"/>
      <c r="AV8" s="6"/>
      <c r="AW8" s="6"/>
      <c r="AX8" s="6"/>
      <c r="AY8" s="4"/>
      <c r="AZ8" s="4"/>
      <c r="BA8" s="4"/>
      <c r="BB8" s="4"/>
      <c r="BC8" s="35"/>
      <c r="BD8" s="33"/>
      <c r="BE8" s="33"/>
      <c r="BF8" s="6"/>
      <c r="BG8" s="6"/>
      <c r="BH8" s="6"/>
      <c r="BI8" s="4"/>
      <c r="BJ8" s="4"/>
      <c r="BK8" s="4"/>
      <c r="BL8" s="4"/>
    </row>
    <row r="9" spans="1:64" s="32" customFormat="1" ht="15.75" customHeight="1">
      <c r="A9" s="53" t="str">
        <f>CONCATENATE(Orçamento!A7," ",Orçamento!D7)</f>
        <v>Tipo de Intervenção:  INSTALAÇÃO</v>
      </c>
      <c r="B9" s="4"/>
      <c r="C9" s="7"/>
      <c r="D9" s="7"/>
      <c r="E9" s="105" t="str">
        <f>Orçamento!$F$9</f>
        <v>Investimento:</v>
      </c>
      <c r="F9" s="105"/>
      <c r="G9" s="105"/>
      <c r="H9" s="106" t="e">
        <f>Orçamento!$H$9</f>
        <v>#VALUE!</v>
      </c>
      <c r="I9" s="106"/>
      <c r="J9" s="106"/>
      <c r="K9" s="100"/>
      <c r="M9" s="7"/>
      <c r="N9" s="7"/>
      <c r="O9" s="105" t="str">
        <f>Orçamento!$F$9</f>
        <v>Investimento:</v>
      </c>
      <c r="P9" s="105"/>
      <c r="Q9" s="105"/>
      <c r="R9" s="106" t="e">
        <f>Orçamento!$H$9</f>
        <v>#VALUE!</v>
      </c>
      <c r="S9" s="106"/>
      <c r="T9" s="106"/>
      <c r="U9" s="7"/>
      <c r="V9" s="7"/>
      <c r="W9" s="7"/>
      <c r="X9" s="7"/>
      <c r="Y9" s="105" t="str">
        <f>Orçamento!$F$9</f>
        <v>Investimento:</v>
      </c>
      <c r="Z9" s="105"/>
      <c r="AA9" s="105"/>
      <c r="AB9" s="106" t="e">
        <f>Orçamento!$H$9</f>
        <v>#VALUE!</v>
      </c>
      <c r="AC9" s="106"/>
      <c r="AD9" s="106"/>
      <c r="AE9" s="7"/>
      <c r="AF9" s="7"/>
      <c r="AG9" s="7"/>
      <c r="AH9" s="7"/>
      <c r="AI9" s="105" t="str">
        <f>Orçamento!$F$9</f>
        <v>Investimento:</v>
      </c>
      <c r="AJ9" s="105"/>
      <c r="AK9" s="105"/>
      <c r="AL9" s="106" t="e">
        <f>Orçamento!$H$9</f>
        <v>#VALUE!</v>
      </c>
      <c r="AM9" s="106"/>
      <c r="AN9" s="106"/>
      <c r="AO9" s="7"/>
      <c r="AP9" s="7"/>
      <c r="AQ9" s="7"/>
      <c r="AR9" s="7"/>
      <c r="AS9" s="105" t="str">
        <f>Orçamento!$F$9</f>
        <v>Investimento:</v>
      </c>
      <c r="AT9" s="105"/>
      <c r="AU9" s="105"/>
      <c r="AV9" s="106" t="e">
        <f>Orçamento!$H$9</f>
        <v>#VALUE!</v>
      </c>
      <c r="AW9" s="106"/>
      <c r="AX9" s="106"/>
      <c r="AY9" s="7"/>
      <c r="AZ9" s="7"/>
      <c r="BA9" s="36"/>
      <c r="BB9" s="36"/>
      <c r="BC9" s="105" t="str">
        <f>Orçamento!$F$9</f>
        <v>Investimento:</v>
      </c>
      <c r="BD9" s="105"/>
      <c r="BE9" s="105"/>
      <c r="BF9" s="106" t="e">
        <f>Orçamento!$H$9</f>
        <v>#VALUE!</v>
      </c>
      <c r="BG9" s="106"/>
      <c r="BH9" s="106"/>
      <c r="BI9" s="37"/>
      <c r="BJ9" s="37"/>
      <c r="BK9" s="37"/>
      <c r="BL9" s="37"/>
    </row>
    <row r="10" spans="1:64" s="32" customFormat="1" ht="6" customHeight="1">
      <c r="A10" s="52"/>
      <c r="B10" s="4"/>
      <c r="C10" s="4"/>
      <c r="D10" s="4"/>
      <c r="E10" s="35"/>
      <c r="F10" s="33"/>
      <c r="G10" s="33"/>
      <c r="H10" s="6"/>
      <c r="I10" s="6"/>
      <c r="J10" s="6"/>
      <c r="K10" s="100"/>
      <c r="M10" s="4"/>
      <c r="N10" s="4"/>
      <c r="O10" s="35"/>
      <c r="P10" s="33"/>
      <c r="Q10" s="33"/>
      <c r="R10" s="6"/>
      <c r="S10" s="6"/>
      <c r="T10" s="6"/>
      <c r="U10" s="4"/>
      <c r="V10" s="4"/>
      <c r="W10" s="4"/>
      <c r="X10" s="4"/>
      <c r="Y10" s="35"/>
      <c r="Z10" s="33"/>
      <c r="AA10" s="33"/>
      <c r="AB10" s="6"/>
      <c r="AC10" s="6"/>
      <c r="AD10" s="6"/>
      <c r="AE10" s="4"/>
      <c r="AF10" s="4"/>
      <c r="AG10" s="4"/>
      <c r="AH10" s="4"/>
      <c r="AI10" s="35"/>
      <c r="AJ10" s="33"/>
      <c r="AK10" s="33"/>
      <c r="AL10" s="6"/>
      <c r="AM10" s="6"/>
      <c r="AN10" s="6"/>
      <c r="AO10" s="4"/>
      <c r="AP10" s="4"/>
      <c r="AQ10" s="4"/>
      <c r="AR10" s="4"/>
      <c r="AS10" s="35"/>
      <c r="AT10" s="33"/>
      <c r="AU10" s="33"/>
      <c r="AV10" s="6"/>
      <c r="AW10" s="6"/>
      <c r="AX10" s="6"/>
      <c r="AY10" s="4"/>
      <c r="AZ10" s="4"/>
      <c r="BA10" s="4"/>
      <c r="BB10" s="4"/>
      <c r="BC10" s="35"/>
      <c r="BD10" s="33"/>
      <c r="BE10" s="33"/>
      <c r="BF10" s="6"/>
      <c r="BG10" s="6"/>
      <c r="BH10" s="6"/>
      <c r="BI10" s="4"/>
      <c r="BJ10" s="4"/>
      <c r="BK10" s="4"/>
      <c r="BL10" s="4"/>
    </row>
    <row r="11" spans="1:64" s="32" customFormat="1" ht="15.75" customHeight="1">
      <c r="A11" s="53" t="s">
        <v>5</v>
      </c>
      <c r="B11" s="7" t="str">
        <f>Orçamento!D9</f>
        <v>LOCAIS A SEREM DEFINIDOS </v>
      </c>
      <c r="C11" s="9"/>
      <c r="D11" s="9"/>
      <c r="E11" s="103" t="str">
        <f>Orçamento!$F$11</f>
        <v>Invest./Área:</v>
      </c>
      <c r="F11" s="103"/>
      <c r="G11" s="103"/>
      <c r="H11" s="107" t="e">
        <f>Orçamento!$H$11</f>
        <v>#VALUE!</v>
      </c>
      <c r="I11" s="107"/>
      <c r="J11" s="107"/>
      <c r="K11" s="100"/>
      <c r="M11" s="4"/>
      <c r="N11" s="4"/>
      <c r="O11" s="103" t="str">
        <f>Orçamento!$F$11</f>
        <v>Invest./Área:</v>
      </c>
      <c r="P11" s="103"/>
      <c r="Q11" s="103"/>
      <c r="R11" s="107" t="e">
        <f>Orçamento!$H$11</f>
        <v>#VALUE!</v>
      </c>
      <c r="S11" s="107"/>
      <c r="T11" s="107"/>
      <c r="U11" s="4"/>
      <c r="V11" s="4"/>
      <c r="W11" s="4"/>
      <c r="X11" s="4"/>
      <c r="Y11" s="103" t="str">
        <f>Orçamento!$F$11</f>
        <v>Invest./Área:</v>
      </c>
      <c r="Z11" s="103"/>
      <c r="AA11" s="103"/>
      <c r="AB11" s="107" t="e">
        <f>Orçamento!$H$11</f>
        <v>#VALUE!</v>
      </c>
      <c r="AC11" s="107"/>
      <c r="AD11" s="107"/>
      <c r="AE11" s="4"/>
      <c r="AF11" s="4"/>
      <c r="AG11" s="4"/>
      <c r="AH11" s="4"/>
      <c r="AI11" s="103" t="str">
        <f>Orçamento!$F$11</f>
        <v>Invest./Área:</v>
      </c>
      <c r="AJ11" s="103"/>
      <c r="AK11" s="103"/>
      <c r="AL11" s="107" t="e">
        <f>Orçamento!$H$11</f>
        <v>#VALUE!</v>
      </c>
      <c r="AM11" s="107"/>
      <c r="AN11" s="107"/>
      <c r="AO11" s="4"/>
      <c r="AP11" s="4"/>
      <c r="AQ11" s="4"/>
      <c r="AR11" s="4"/>
      <c r="AS11" s="103" t="str">
        <f>Orçamento!$F$11</f>
        <v>Invest./Área:</v>
      </c>
      <c r="AT11" s="103"/>
      <c r="AU11" s="103"/>
      <c r="AV11" s="107" t="e">
        <f>Orçamento!$H$11</f>
        <v>#VALUE!</v>
      </c>
      <c r="AW11" s="107"/>
      <c r="AX11" s="107"/>
      <c r="AY11" s="4"/>
      <c r="AZ11" s="4"/>
      <c r="BA11" s="7"/>
      <c r="BB11" s="7"/>
      <c r="BC11" s="103" t="str">
        <f>Orçamento!$F$11</f>
        <v>Invest./Área:</v>
      </c>
      <c r="BD11" s="103"/>
      <c r="BE11" s="103"/>
      <c r="BF11" s="107" t="e">
        <f>Orçamento!$H$11</f>
        <v>#VALUE!</v>
      </c>
      <c r="BG11" s="107"/>
      <c r="BH11" s="107"/>
      <c r="BI11" s="38"/>
      <c r="BJ11" s="38"/>
      <c r="BK11" s="38"/>
      <c r="BL11" s="38"/>
    </row>
    <row r="12" spans="1:24" s="3" customFormat="1" ht="6" customHeight="1" thickBot="1">
      <c r="A12" s="94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R12" s="32"/>
      <c r="S12" s="32"/>
      <c r="W12" s="32"/>
      <c r="X12" s="32"/>
    </row>
    <row r="13" spans="1:64" s="39" customFormat="1" ht="12" customHeight="1" thickBo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95"/>
      <c r="S13" s="95"/>
      <c r="T13" s="84"/>
      <c r="U13" s="84"/>
      <c r="V13" s="84"/>
      <c r="W13" s="95"/>
      <c r="X13" s="95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96"/>
    </row>
    <row r="14" spans="1:64" s="40" customFormat="1" ht="18.75" thickBot="1">
      <c r="A14" s="145" t="s">
        <v>43</v>
      </c>
      <c r="B14" s="146" t="s">
        <v>44</v>
      </c>
      <c r="C14" s="79" t="s">
        <v>45</v>
      </c>
      <c r="D14" s="79" t="s">
        <v>46</v>
      </c>
      <c r="E14" s="147">
        <v>1</v>
      </c>
      <c r="F14" s="147"/>
      <c r="G14" s="147"/>
      <c r="H14" s="147"/>
      <c r="I14" s="147"/>
      <c r="J14" s="147">
        <f>E14+1</f>
        <v>2</v>
      </c>
      <c r="K14" s="147"/>
      <c r="L14" s="147"/>
      <c r="M14" s="147"/>
      <c r="N14" s="147"/>
      <c r="O14" s="147">
        <f>J14+1</f>
        <v>3</v>
      </c>
      <c r="P14" s="147"/>
      <c r="Q14" s="147"/>
      <c r="R14" s="147"/>
      <c r="S14" s="147"/>
      <c r="T14" s="147">
        <f>O14+1</f>
        <v>4</v>
      </c>
      <c r="U14" s="147"/>
      <c r="V14" s="147"/>
      <c r="W14" s="147"/>
      <c r="X14" s="147"/>
      <c r="Y14" s="147">
        <f>T14+1</f>
        <v>5</v>
      </c>
      <c r="Z14" s="147"/>
      <c r="AA14" s="147"/>
      <c r="AB14" s="147"/>
      <c r="AC14" s="147"/>
      <c r="AD14" s="147">
        <f>Y14+1</f>
        <v>6</v>
      </c>
      <c r="AE14" s="147"/>
      <c r="AF14" s="147"/>
      <c r="AG14" s="147"/>
      <c r="AH14" s="147"/>
      <c r="AI14" s="147">
        <f>AD14+1</f>
        <v>7</v>
      </c>
      <c r="AJ14" s="147"/>
      <c r="AK14" s="147"/>
      <c r="AL14" s="147"/>
      <c r="AM14" s="147"/>
      <c r="AN14" s="147">
        <f>AI14+1</f>
        <v>8</v>
      </c>
      <c r="AO14" s="147"/>
      <c r="AP14" s="147"/>
      <c r="AQ14" s="147"/>
      <c r="AR14" s="147"/>
      <c r="AS14" s="147">
        <f>AN14+1</f>
        <v>9</v>
      </c>
      <c r="AT14" s="147"/>
      <c r="AU14" s="147"/>
      <c r="AV14" s="147"/>
      <c r="AW14" s="147"/>
      <c r="AX14" s="147">
        <f>AS14+1</f>
        <v>10</v>
      </c>
      <c r="AY14" s="147"/>
      <c r="AZ14" s="147"/>
      <c r="BA14" s="147"/>
      <c r="BB14" s="147"/>
      <c r="BC14" s="147">
        <f>AX14+1</f>
        <v>11</v>
      </c>
      <c r="BD14" s="147"/>
      <c r="BE14" s="147"/>
      <c r="BF14" s="147"/>
      <c r="BG14" s="147"/>
      <c r="BH14" s="147">
        <f>BC14+1</f>
        <v>12</v>
      </c>
      <c r="BI14" s="147"/>
      <c r="BJ14" s="147"/>
      <c r="BK14" s="147"/>
      <c r="BL14" s="147"/>
    </row>
    <row r="15" spans="1:64" s="40" customFormat="1" ht="18.75" thickBot="1">
      <c r="A15" s="145"/>
      <c r="B15" s="146"/>
      <c r="C15" s="55" t="s">
        <v>14</v>
      </c>
      <c r="D15" s="55" t="s">
        <v>20</v>
      </c>
      <c r="E15" s="56" t="s">
        <v>15</v>
      </c>
      <c r="F15" s="57" t="s">
        <v>16</v>
      </c>
      <c r="G15" s="57" t="s">
        <v>17</v>
      </c>
      <c r="H15" s="57" t="s">
        <v>18</v>
      </c>
      <c r="I15" s="58" t="s">
        <v>19</v>
      </c>
      <c r="J15" s="56" t="s">
        <v>15</v>
      </c>
      <c r="K15" s="57" t="s">
        <v>16</v>
      </c>
      <c r="L15" s="57" t="s">
        <v>17</v>
      </c>
      <c r="M15" s="57" t="s">
        <v>18</v>
      </c>
      <c r="N15" s="58" t="s">
        <v>19</v>
      </c>
      <c r="O15" s="56" t="s">
        <v>15</v>
      </c>
      <c r="P15" s="57" t="s">
        <v>16</v>
      </c>
      <c r="Q15" s="57" t="s">
        <v>17</v>
      </c>
      <c r="R15" s="57" t="s">
        <v>18</v>
      </c>
      <c r="S15" s="58" t="s">
        <v>19</v>
      </c>
      <c r="T15" s="56" t="s">
        <v>15</v>
      </c>
      <c r="U15" s="57" t="s">
        <v>16</v>
      </c>
      <c r="V15" s="57" t="s">
        <v>17</v>
      </c>
      <c r="W15" s="57" t="s">
        <v>18</v>
      </c>
      <c r="X15" s="58" t="s">
        <v>19</v>
      </c>
      <c r="Y15" s="56" t="s">
        <v>15</v>
      </c>
      <c r="Z15" s="57" t="s">
        <v>16</v>
      </c>
      <c r="AA15" s="57" t="s">
        <v>17</v>
      </c>
      <c r="AB15" s="57" t="s">
        <v>18</v>
      </c>
      <c r="AC15" s="58" t="s">
        <v>19</v>
      </c>
      <c r="AD15" s="56" t="s">
        <v>15</v>
      </c>
      <c r="AE15" s="57" t="s">
        <v>16</v>
      </c>
      <c r="AF15" s="57" t="s">
        <v>17</v>
      </c>
      <c r="AG15" s="57" t="s">
        <v>18</v>
      </c>
      <c r="AH15" s="58" t="s">
        <v>19</v>
      </c>
      <c r="AI15" s="56" t="s">
        <v>15</v>
      </c>
      <c r="AJ15" s="57" t="s">
        <v>16</v>
      </c>
      <c r="AK15" s="57" t="s">
        <v>17</v>
      </c>
      <c r="AL15" s="57" t="s">
        <v>18</v>
      </c>
      <c r="AM15" s="58" t="s">
        <v>19</v>
      </c>
      <c r="AN15" s="56" t="s">
        <v>15</v>
      </c>
      <c r="AO15" s="57" t="s">
        <v>16</v>
      </c>
      <c r="AP15" s="57" t="s">
        <v>17</v>
      </c>
      <c r="AQ15" s="57" t="s">
        <v>18</v>
      </c>
      <c r="AR15" s="58" t="s">
        <v>19</v>
      </c>
      <c r="AS15" s="56" t="s">
        <v>15</v>
      </c>
      <c r="AT15" s="57" t="s">
        <v>16</v>
      </c>
      <c r="AU15" s="57" t="s">
        <v>17</v>
      </c>
      <c r="AV15" s="57" t="s">
        <v>18</v>
      </c>
      <c r="AW15" s="58" t="s">
        <v>19</v>
      </c>
      <c r="AX15" s="56" t="s">
        <v>15</v>
      </c>
      <c r="AY15" s="57" t="s">
        <v>16</v>
      </c>
      <c r="AZ15" s="57" t="s">
        <v>17</v>
      </c>
      <c r="BA15" s="57" t="s">
        <v>18</v>
      </c>
      <c r="BB15" s="58" t="s">
        <v>19</v>
      </c>
      <c r="BC15" s="56" t="s">
        <v>15</v>
      </c>
      <c r="BD15" s="57" t="s">
        <v>16</v>
      </c>
      <c r="BE15" s="57" t="s">
        <v>17</v>
      </c>
      <c r="BF15" s="57" t="s">
        <v>18</v>
      </c>
      <c r="BG15" s="58" t="s">
        <v>19</v>
      </c>
      <c r="BH15" s="56" t="s">
        <v>15</v>
      </c>
      <c r="BI15" s="57" t="s">
        <v>16</v>
      </c>
      <c r="BJ15" s="57" t="s">
        <v>17</v>
      </c>
      <c r="BK15" s="57" t="s">
        <v>18</v>
      </c>
      <c r="BL15" s="58" t="s">
        <v>19</v>
      </c>
    </row>
    <row r="16" spans="1:64" ht="12" customHeight="1" thickBot="1">
      <c r="A16" s="85"/>
      <c r="B16" s="41"/>
      <c r="C16" s="42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3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5" ht="23.25" customHeight="1">
      <c r="A17" s="119">
        <f>Orçamento!A14</f>
        <v>1</v>
      </c>
      <c r="B17" s="118" t="str">
        <f>Orçamento!D14</f>
        <v>ABRIGO METÁLICO DE ÔNIBUS</v>
      </c>
      <c r="C17" s="108" t="e">
        <f>VLOOKUP(B17,Orçamento!$D$14:$I$42,6,FALSE)</f>
        <v>#DIV/0!</v>
      </c>
      <c r="D17" s="115" t="e">
        <f>ROUND(VLOOKUP(B17,Orçamento!$D$14:$I$42,2,FALSE)*Orçamento!$F$44,2)</f>
        <v>#VALUE!</v>
      </c>
      <c r="E17" s="88">
        <f>(((100/12)/5)/100)</f>
        <v>0.016666666666666666</v>
      </c>
      <c r="F17" s="89">
        <f>(((100/12)/5)/100)</f>
        <v>0.016666666666666666</v>
      </c>
      <c r="G17" s="89">
        <v>0.016666666666666666</v>
      </c>
      <c r="H17" s="89">
        <v>0.016666666666666666</v>
      </c>
      <c r="I17" s="90">
        <v>0.016666666666666666</v>
      </c>
      <c r="J17" s="88">
        <v>0.016666666666666666</v>
      </c>
      <c r="K17" s="89">
        <v>0.016666666666666666</v>
      </c>
      <c r="L17" s="89">
        <v>0.016666666666666666</v>
      </c>
      <c r="M17" s="89">
        <v>0.016666666666666666</v>
      </c>
      <c r="N17" s="90">
        <v>0.016666666666666666</v>
      </c>
      <c r="O17" s="88">
        <v>0.016666666666666666</v>
      </c>
      <c r="P17" s="89">
        <v>0.016666666666666666</v>
      </c>
      <c r="Q17" s="89">
        <v>0.016666666666666666</v>
      </c>
      <c r="R17" s="89">
        <v>0.016666666666666666</v>
      </c>
      <c r="S17" s="90">
        <v>0.016666666666666666</v>
      </c>
      <c r="T17" s="88">
        <v>0.016666666666666666</v>
      </c>
      <c r="U17" s="89">
        <v>0.016666666666666666</v>
      </c>
      <c r="V17" s="89">
        <v>0.016666666666666666</v>
      </c>
      <c r="W17" s="89">
        <v>0.016666666666666666</v>
      </c>
      <c r="X17" s="90">
        <v>0.016666666666666666</v>
      </c>
      <c r="Y17" s="88">
        <v>0.016666666666666666</v>
      </c>
      <c r="Z17" s="89">
        <v>0.016666666666666666</v>
      </c>
      <c r="AA17" s="89">
        <v>0.016666666666666666</v>
      </c>
      <c r="AB17" s="89">
        <v>0.016666666666666666</v>
      </c>
      <c r="AC17" s="90">
        <v>0.016666666666666666</v>
      </c>
      <c r="AD17" s="88">
        <v>0.016666666666666666</v>
      </c>
      <c r="AE17" s="89">
        <v>0.016666666666666666</v>
      </c>
      <c r="AF17" s="89">
        <v>0.016666666666666666</v>
      </c>
      <c r="AG17" s="89">
        <v>0.016666666666666666</v>
      </c>
      <c r="AH17" s="90">
        <v>0.016666666666666666</v>
      </c>
      <c r="AI17" s="88">
        <v>0.016666666666666666</v>
      </c>
      <c r="AJ17" s="89">
        <v>0.016666666666666666</v>
      </c>
      <c r="AK17" s="89">
        <v>0.016666666666666666</v>
      </c>
      <c r="AL17" s="89">
        <v>0.016666666666666666</v>
      </c>
      <c r="AM17" s="90">
        <v>0.016666666666666666</v>
      </c>
      <c r="AN17" s="88">
        <v>0.016666666666666666</v>
      </c>
      <c r="AO17" s="89">
        <v>0.016666666666666666</v>
      </c>
      <c r="AP17" s="89">
        <v>0.016666666666666666</v>
      </c>
      <c r="AQ17" s="89">
        <v>0.016666666666666666</v>
      </c>
      <c r="AR17" s="90">
        <v>0.016666666666666666</v>
      </c>
      <c r="AS17" s="88">
        <v>0.016666666666666666</v>
      </c>
      <c r="AT17" s="89">
        <v>0.016666666666666666</v>
      </c>
      <c r="AU17" s="89">
        <v>0.016666666666666666</v>
      </c>
      <c r="AV17" s="89">
        <v>0.016666666666666666</v>
      </c>
      <c r="AW17" s="90">
        <v>0.016666666666666666</v>
      </c>
      <c r="AX17" s="88">
        <v>0.016666666666666666</v>
      </c>
      <c r="AY17" s="89">
        <v>0.016666666666666666</v>
      </c>
      <c r="AZ17" s="89">
        <v>0.016666666666666666</v>
      </c>
      <c r="BA17" s="89">
        <v>0.016666666666666666</v>
      </c>
      <c r="BB17" s="90">
        <v>0.016666666666666666</v>
      </c>
      <c r="BC17" s="88">
        <v>0.016666666666666666</v>
      </c>
      <c r="BD17" s="89">
        <v>0.016666666666666666</v>
      </c>
      <c r="BE17" s="89">
        <v>0.016666666666666666</v>
      </c>
      <c r="BF17" s="89">
        <v>0.016666666666666666</v>
      </c>
      <c r="BG17" s="90">
        <v>0.016666666666666666</v>
      </c>
      <c r="BH17" s="88">
        <v>0.016666666666666666</v>
      </c>
      <c r="BI17" s="89">
        <v>0.016666666666666666</v>
      </c>
      <c r="BJ17" s="89">
        <v>0.016666666666666666</v>
      </c>
      <c r="BK17" s="89">
        <v>0.016666666666666666</v>
      </c>
      <c r="BL17" s="90">
        <f>Orçamento!CO14</f>
        <v>0</v>
      </c>
      <c r="BM17" s="23">
        <f>SUM(E17:BL17)</f>
        <v>0.9833333333333347</v>
      </c>
    </row>
    <row r="18" spans="1:65" ht="14.25" customHeight="1">
      <c r="A18" s="114"/>
      <c r="B18" s="112"/>
      <c r="C18" s="109"/>
      <c r="D18" s="116"/>
      <c r="E18" s="120" t="e">
        <f>ROUND(SUMPRODUCT(E17,$D17)+SUMPRODUCT(F17,$D17)+SUMPRODUCT(G17,$D17)+SUMPRODUCT(H17,$D17)+SUMPRODUCT(I17,$D17),2)</f>
        <v>#VALUE!</v>
      </c>
      <c r="F18" s="121"/>
      <c r="G18" s="121"/>
      <c r="H18" s="121"/>
      <c r="I18" s="122"/>
      <c r="J18" s="120" t="e">
        <f>ROUND(SUMPRODUCT(J17,$D17)+SUMPRODUCT(K17,$D17)+SUMPRODUCT(L17,$D17)+SUMPRODUCT(M17,$D17)+SUMPRODUCT(N17,$D17),2)</f>
        <v>#VALUE!</v>
      </c>
      <c r="K18" s="121"/>
      <c r="L18" s="121"/>
      <c r="M18" s="121"/>
      <c r="N18" s="122"/>
      <c r="O18" s="120" t="e">
        <f>ROUND(SUMPRODUCT(O17,$D17)+SUMPRODUCT(P17,$D17)+SUMPRODUCT(Q17,$D17)+SUMPRODUCT(R17,$D17)+SUMPRODUCT(S17,$D17),2)</f>
        <v>#VALUE!</v>
      </c>
      <c r="P18" s="121"/>
      <c r="Q18" s="121"/>
      <c r="R18" s="121"/>
      <c r="S18" s="122"/>
      <c r="T18" s="120" t="e">
        <f>ROUND(SUMPRODUCT(T17,$D17)+SUMPRODUCT(U17,$D17)+SUMPRODUCT(V17,$D17)+SUMPRODUCT(W17,$D17)+SUMPRODUCT(X17,$D17),2)</f>
        <v>#VALUE!</v>
      </c>
      <c r="U18" s="121"/>
      <c r="V18" s="121"/>
      <c r="W18" s="121"/>
      <c r="X18" s="122"/>
      <c r="Y18" s="120" t="e">
        <f>ROUND(SUMPRODUCT(Y17,$D17)+SUMPRODUCT(Z17,$D17)+SUMPRODUCT(AA17,$D17)+SUMPRODUCT(AB17,$D17)+SUMPRODUCT(AC17,$D17),2)</f>
        <v>#VALUE!</v>
      </c>
      <c r="Z18" s="121"/>
      <c r="AA18" s="121"/>
      <c r="AB18" s="121"/>
      <c r="AC18" s="122"/>
      <c r="AD18" s="120" t="e">
        <f>ROUND(SUMPRODUCT(AD17,$D17)+SUMPRODUCT(AE17,$D17)+SUMPRODUCT(AF17,$D17)+SUMPRODUCT(AG17,$D17)+SUMPRODUCT(AH17,$D17),2)</f>
        <v>#VALUE!</v>
      </c>
      <c r="AE18" s="121"/>
      <c r="AF18" s="121"/>
      <c r="AG18" s="121"/>
      <c r="AH18" s="122"/>
      <c r="AI18" s="120" t="e">
        <f>ROUND(SUMPRODUCT(AI17,$D17)+SUMPRODUCT(AJ17,$D17)+SUMPRODUCT(AK17,$D17)+SUMPRODUCT(AL17,$D17)+SUMPRODUCT(AM17,$D17),2)</f>
        <v>#VALUE!</v>
      </c>
      <c r="AJ18" s="121"/>
      <c r="AK18" s="121"/>
      <c r="AL18" s="121"/>
      <c r="AM18" s="122"/>
      <c r="AN18" s="120" t="e">
        <f>ROUND(SUMPRODUCT(AN17,$D17)+SUMPRODUCT(AO17,$D17)+SUMPRODUCT(AP17,$D17)+SUMPRODUCT(AQ17,$D17)+SUMPRODUCT(AR17,$D17),2)</f>
        <v>#VALUE!</v>
      </c>
      <c r="AO18" s="121"/>
      <c r="AP18" s="121"/>
      <c r="AQ18" s="121"/>
      <c r="AR18" s="122"/>
      <c r="AS18" s="120" t="e">
        <f>ROUND(SUMPRODUCT(AS17,$D17)+SUMPRODUCT(AT17,$D17)+SUMPRODUCT(AU17,$D17)+SUMPRODUCT(AV17,$D17)+SUMPRODUCT(AW17,$D17),2)</f>
        <v>#VALUE!</v>
      </c>
      <c r="AT18" s="121"/>
      <c r="AU18" s="121"/>
      <c r="AV18" s="121"/>
      <c r="AW18" s="122"/>
      <c r="AX18" s="120" t="e">
        <f>ROUND(SUMPRODUCT(AX17,$D17)+SUMPRODUCT(AY17,$D17)+SUMPRODUCT(AZ17,$D17)+SUMPRODUCT(BA17,$D17)+SUMPRODUCT(BB17,$D17),2)</f>
        <v>#VALUE!</v>
      </c>
      <c r="AY18" s="121"/>
      <c r="AZ18" s="121"/>
      <c r="BA18" s="121"/>
      <c r="BB18" s="122"/>
      <c r="BC18" s="120" t="e">
        <f>ROUND(SUMPRODUCT(BC17,$D17)+SUMPRODUCT(BD17,$D17)+SUMPRODUCT(BE17,$D17)+SUMPRODUCT(BF17,$D17)+SUMPRODUCT(BG17,$D17),2)</f>
        <v>#VALUE!</v>
      </c>
      <c r="BD18" s="121"/>
      <c r="BE18" s="121"/>
      <c r="BF18" s="121"/>
      <c r="BG18" s="122"/>
      <c r="BH18" s="120" t="e">
        <f>ROUND(SUMPRODUCT(BH17,$D17)+SUMPRODUCT(BI17,$D17)+SUMPRODUCT(BJ17,$D17)+SUMPRODUCT(BK17,$D17)+SUMPRODUCT(BL17,$D17),2)</f>
        <v>#VALUE!</v>
      </c>
      <c r="BI18" s="121"/>
      <c r="BJ18" s="121"/>
      <c r="BK18" s="121"/>
      <c r="BL18" s="122"/>
      <c r="BM18" s="23"/>
    </row>
    <row r="19" spans="1:65" ht="23.25" customHeight="1">
      <c r="A19" s="113">
        <f>Orçamento!A18</f>
        <v>2</v>
      </c>
      <c r="B19" s="111" t="str">
        <f>Orçamento!D18</f>
        <v>DEMOLIÇÃO E FUNDAÇÃO</v>
      </c>
      <c r="C19" s="110" t="e">
        <f>VLOOKUP(B19,Orçamento!$D$14:$I$42,6,FALSE)</f>
        <v>#DIV/0!</v>
      </c>
      <c r="D19" s="117" t="e">
        <f>ROUND(VLOOKUP(B19,Orçamento!$D$14:$I$42,2,FALSE)*Orçamento!$F$44,2)</f>
        <v>#VALUE!</v>
      </c>
      <c r="E19" s="91">
        <v>0.016666666666666666</v>
      </c>
      <c r="F19" s="92">
        <v>0.016666666666666666</v>
      </c>
      <c r="G19" s="92">
        <v>0.016666666666666666</v>
      </c>
      <c r="H19" s="92">
        <v>0.016666666666666666</v>
      </c>
      <c r="I19" s="93">
        <v>0.016666666666666666</v>
      </c>
      <c r="J19" s="91">
        <v>0.016666666666666666</v>
      </c>
      <c r="K19" s="92">
        <v>0.016666666666666666</v>
      </c>
      <c r="L19" s="92">
        <v>0.016666666666666666</v>
      </c>
      <c r="M19" s="92">
        <v>0.016666666666666666</v>
      </c>
      <c r="N19" s="93">
        <v>0.016666666666666666</v>
      </c>
      <c r="O19" s="91">
        <v>0.016666666666666666</v>
      </c>
      <c r="P19" s="92">
        <v>0.016666666666666666</v>
      </c>
      <c r="Q19" s="92">
        <v>0.016666666666666666</v>
      </c>
      <c r="R19" s="92">
        <v>0.016666666666666666</v>
      </c>
      <c r="S19" s="93">
        <v>0.016666666666666666</v>
      </c>
      <c r="T19" s="91">
        <v>0.016666666666666666</v>
      </c>
      <c r="U19" s="92">
        <v>0.016666666666666666</v>
      </c>
      <c r="V19" s="92">
        <v>0.016666666666666666</v>
      </c>
      <c r="W19" s="92">
        <v>0.016666666666666666</v>
      </c>
      <c r="X19" s="93">
        <v>0.016666666666666666</v>
      </c>
      <c r="Y19" s="91">
        <v>0.016666666666666666</v>
      </c>
      <c r="Z19" s="92">
        <v>0.016666666666666666</v>
      </c>
      <c r="AA19" s="92">
        <v>0.016666666666666666</v>
      </c>
      <c r="AB19" s="92">
        <v>0.016666666666666666</v>
      </c>
      <c r="AC19" s="93">
        <v>0.016666666666666666</v>
      </c>
      <c r="AD19" s="91">
        <v>0.016666666666666666</v>
      </c>
      <c r="AE19" s="92">
        <v>0.016666666666666666</v>
      </c>
      <c r="AF19" s="92">
        <v>0.016666666666666666</v>
      </c>
      <c r="AG19" s="92">
        <v>0.016666666666666666</v>
      </c>
      <c r="AH19" s="93">
        <v>0.016666666666666666</v>
      </c>
      <c r="AI19" s="91">
        <v>0.016666666666666666</v>
      </c>
      <c r="AJ19" s="92">
        <v>0.016666666666666666</v>
      </c>
      <c r="AK19" s="92">
        <v>0.016666666666666666</v>
      </c>
      <c r="AL19" s="92">
        <v>0.016666666666666666</v>
      </c>
      <c r="AM19" s="93">
        <v>0.016666666666666666</v>
      </c>
      <c r="AN19" s="91">
        <v>0.016666666666666666</v>
      </c>
      <c r="AO19" s="92">
        <v>0.016666666666666666</v>
      </c>
      <c r="AP19" s="92">
        <v>0.016666666666666666</v>
      </c>
      <c r="AQ19" s="92">
        <v>0.016666666666666666</v>
      </c>
      <c r="AR19" s="93">
        <v>0.016666666666666666</v>
      </c>
      <c r="AS19" s="91">
        <v>0.016666666666666666</v>
      </c>
      <c r="AT19" s="92">
        <v>0.016666666666666666</v>
      </c>
      <c r="AU19" s="92">
        <v>0.016666666666666666</v>
      </c>
      <c r="AV19" s="92">
        <v>0.016666666666666666</v>
      </c>
      <c r="AW19" s="93">
        <v>0.016666666666666666</v>
      </c>
      <c r="AX19" s="91">
        <v>0.016666666666666666</v>
      </c>
      <c r="AY19" s="92">
        <v>0.016666666666666666</v>
      </c>
      <c r="AZ19" s="92">
        <v>0.016666666666666666</v>
      </c>
      <c r="BA19" s="92">
        <v>0.016666666666666666</v>
      </c>
      <c r="BB19" s="93">
        <v>0.016666666666666666</v>
      </c>
      <c r="BC19" s="91">
        <v>0.016666666666666666</v>
      </c>
      <c r="BD19" s="92">
        <v>0.016666666666666666</v>
      </c>
      <c r="BE19" s="92">
        <v>0.016666666666666666</v>
      </c>
      <c r="BF19" s="92">
        <v>0.016666666666666666</v>
      </c>
      <c r="BG19" s="93">
        <v>0.016666666666666666</v>
      </c>
      <c r="BH19" s="91">
        <v>0.016666666666666666</v>
      </c>
      <c r="BI19" s="92">
        <v>0.016666666666666666</v>
      </c>
      <c r="BJ19" s="92">
        <v>0.016666666666666666</v>
      </c>
      <c r="BK19" s="92">
        <v>0.016666666666666666</v>
      </c>
      <c r="BL19" s="93">
        <v>0.016666666666666666</v>
      </c>
      <c r="BM19" s="23">
        <f>SUM(E19:BL19)</f>
        <v>1.0000000000000013</v>
      </c>
    </row>
    <row r="20" spans="1:65" ht="14.25" customHeight="1">
      <c r="A20" s="114"/>
      <c r="B20" s="112"/>
      <c r="C20" s="109"/>
      <c r="D20" s="116"/>
      <c r="E20" s="120" t="e">
        <f>ROUND(SUMPRODUCT(E19,$D19)+SUMPRODUCT(F19,$D19)+SUMPRODUCT(G19,$D19)+SUMPRODUCT(H19,$D19)+SUMPRODUCT(I19,$D19),2)</f>
        <v>#VALUE!</v>
      </c>
      <c r="F20" s="121"/>
      <c r="G20" s="121"/>
      <c r="H20" s="121"/>
      <c r="I20" s="122"/>
      <c r="J20" s="120" t="e">
        <f>ROUND(SUMPRODUCT(J19,$D19)+SUMPRODUCT(K19,$D19)+SUMPRODUCT(L19,$D19)+SUMPRODUCT(M19,$D19)+SUMPRODUCT(N19,$D19),2)</f>
        <v>#VALUE!</v>
      </c>
      <c r="K20" s="121"/>
      <c r="L20" s="121"/>
      <c r="M20" s="121"/>
      <c r="N20" s="122"/>
      <c r="O20" s="120" t="e">
        <f>ROUND(SUMPRODUCT(O19,$D19)+SUMPRODUCT(P19,$D19)+SUMPRODUCT(Q19,$D19)+SUMPRODUCT(R19,$D19)+SUMPRODUCT(S19,$D19),2)</f>
        <v>#VALUE!</v>
      </c>
      <c r="P20" s="121"/>
      <c r="Q20" s="121"/>
      <c r="R20" s="121"/>
      <c r="S20" s="122"/>
      <c r="T20" s="120" t="e">
        <f>ROUND(SUMPRODUCT(T19,$D19)+SUMPRODUCT(U19,$D19)+SUMPRODUCT(V19,$D19)+SUMPRODUCT(W19,$D19)+SUMPRODUCT(X19,$D19),2)</f>
        <v>#VALUE!</v>
      </c>
      <c r="U20" s="121"/>
      <c r="V20" s="121"/>
      <c r="W20" s="121"/>
      <c r="X20" s="122"/>
      <c r="Y20" s="120" t="e">
        <f>ROUND(SUMPRODUCT(Y19,$D19)+SUMPRODUCT(Z19,$D19)+SUMPRODUCT(AA19,$D19)+SUMPRODUCT(AB19,$D19)+SUMPRODUCT(AC19,$D19),2)</f>
        <v>#VALUE!</v>
      </c>
      <c r="Z20" s="121"/>
      <c r="AA20" s="121"/>
      <c r="AB20" s="121"/>
      <c r="AC20" s="122"/>
      <c r="AD20" s="120" t="e">
        <f>ROUND(SUMPRODUCT(AD19,$D19)+SUMPRODUCT(AE19,$D19)+SUMPRODUCT(AF19,$D19)+SUMPRODUCT(AG19,$D19)+SUMPRODUCT(AH19,$D19),2)</f>
        <v>#VALUE!</v>
      </c>
      <c r="AE20" s="121"/>
      <c r="AF20" s="121"/>
      <c r="AG20" s="121"/>
      <c r="AH20" s="122"/>
      <c r="AI20" s="120" t="e">
        <f>ROUND(SUMPRODUCT(AI19,$D19)+SUMPRODUCT(AJ19,$D19)+SUMPRODUCT(AK19,$D19)+SUMPRODUCT(AL19,$D19)+SUMPRODUCT(AM19,$D19),2)</f>
        <v>#VALUE!</v>
      </c>
      <c r="AJ20" s="121"/>
      <c r="AK20" s="121"/>
      <c r="AL20" s="121"/>
      <c r="AM20" s="122"/>
      <c r="AN20" s="120" t="e">
        <f>ROUND(SUMPRODUCT(AN19,$D19)+SUMPRODUCT(AO19,$D19)+SUMPRODUCT(AP19,$D19)+SUMPRODUCT(AQ19,$D19)+SUMPRODUCT(AR19,$D19),2)</f>
        <v>#VALUE!</v>
      </c>
      <c r="AO20" s="121"/>
      <c r="AP20" s="121"/>
      <c r="AQ20" s="121"/>
      <c r="AR20" s="122"/>
      <c r="AS20" s="120" t="e">
        <f>ROUND(SUMPRODUCT(AS19,$D19)+SUMPRODUCT(AT19,$D19)+SUMPRODUCT(AU19,$D19)+SUMPRODUCT(AV19,$D19)+SUMPRODUCT(AW19,$D19),2)</f>
        <v>#VALUE!</v>
      </c>
      <c r="AT20" s="121"/>
      <c r="AU20" s="121"/>
      <c r="AV20" s="121"/>
      <c r="AW20" s="122"/>
      <c r="AX20" s="120" t="e">
        <f>ROUND(SUMPRODUCT(AX19,$D19)+SUMPRODUCT(AY19,$D19)+SUMPRODUCT(AZ19,$D19)+SUMPRODUCT(BA19,$D19)+SUMPRODUCT(BB19,$D19),2)</f>
        <v>#VALUE!</v>
      </c>
      <c r="AY20" s="121"/>
      <c r="AZ20" s="121"/>
      <c r="BA20" s="121"/>
      <c r="BB20" s="122"/>
      <c r="BC20" s="120" t="e">
        <f>ROUND(SUMPRODUCT(BC19,$D19)+SUMPRODUCT(BD19,$D19)+SUMPRODUCT(BE19,$D19)+SUMPRODUCT(BF19,$D19)+SUMPRODUCT(BG19,$D19),2)</f>
        <v>#VALUE!</v>
      </c>
      <c r="BD20" s="121"/>
      <c r="BE20" s="121"/>
      <c r="BF20" s="121"/>
      <c r="BG20" s="122"/>
      <c r="BH20" s="120" t="e">
        <f>ROUND(SUMPRODUCT(BH19,$D19)+SUMPRODUCT(BI19,$D19)+SUMPRODUCT(BJ19,$D19)+SUMPRODUCT(BK19,$D19)+SUMPRODUCT(BL19,$D19),2)</f>
        <v>#VALUE!</v>
      </c>
      <c r="BI20" s="121"/>
      <c r="BJ20" s="121"/>
      <c r="BK20" s="121"/>
      <c r="BL20" s="122"/>
      <c r="BM20" s="23"/>
    </row>
    <row r="21" spans="1:65" ht="23.25" customHeight="1">
      <c r="A21" s="113">
        <f>Orçamento!A30</f>
        <v>3</v>
      </c>
      <c r="B21" s="111" t="str">
        <f>Orçamento!D30</f>
        <v>INSTALAÇÃO ELÉTRICA</v>
      </c>
      <c r="C21" s="110" t="e">
        <f>VLOOKUP(B21,Orçamento!$D$14:$I$42,6,FALSE)</f>
        <v>#DIV/0!</v>
      </c>
      <c r="D21" s="117" t="e">
        <f>ROUND(VLOOKUP(B21,Orçamento!$D$14:$I$42,2,FALSE)*Orçamento!$F$44,2)</f>
        <v>#VALUE!</v>
      </c>
      <c r="E21" s="91">
        <v>0.016666666666666666</v>
      </c>
      <c r="F21" s="92">
        <v>0.016666666666666666</v>
      </c>
      <c r="G21" s="92">
        <v>0.016666666666666666</v>
      </c>
      <c r="H21" s="92">
        <v>0.016666666666666666</v>
      </c>
      <c r="I21" s="93">
        <v>0.016666666666666666</v>
      </c>
      <c r="J21" s="91">
        <v>0.016666666666666666</v>
      </c>
      <c r="K21" s="92">
        <v>0.016666666666666666</v>
      </c>
      <c r="L21" s="92">
        <v>0.016666666666666666</v>
      </c>
      <c r="M21" s="92">
        <v>0.016666666666666666</v>
      </c>
      <c r="N21" s="93">
        <v>0.016666666666666666</v>
      </c>
      <c r="O21" s="91">
        <v>0.016666666666666666</v>
      </c>
      <c r="P21" s="92">
        <v>0.016666666666666666</v>
      </c>
      <c r="Q21" s="92">
        <v>0.016666666666666666</v>
      </c>
      <c r="R21" s="92">
        <v>0.016666666666666666</v>
      </c>
      <c r="S21" s="93">
        <v>0.016666666666666666</v>
      </c>
      <c r="T21" s="91">
        <v>0.016666666666666666</v>
      </c>
      <c r="U21" s="92">
        <v>0.016666666666666666</v>
      </c>
      <c r="V21" s="92">
        <v>0.016666666666666666</v>
      </c>
      <c r="W21" s="92">
        <v>0.016666666666666666</v>
      </c>
      <c r="X21" s="93">
        <v>0.016666666666666666</v>
      </c>
      <c r="Y21" s="91">
        <v>0.016666666666666666</v>
      </c>
      <c r="Z21" s="92">
        <v>0.016666666666666666</v>
      </c>
      <c r="AA21" s="92">
        <v>0.016666666666666666</v>
      </c>
      <c r="AB21" s="92">
        <v>0.016666666666666666</v>
      </c>
      <c r="AC21" s="93">
        <v>0.016666666666666666</v>
      </c>
      <c r="AD21" s="91">
        <v>0.016666666666666666</v>
      </c>
      <c r="AE21" s="92">
        <v>0.016666666666666666</v>
      </c>
      <c r="AF21" s="92">
        <v>0.016666666666666666</v>
      </c>
      <c r="AG21" s="92">
        <v>0.016666666666666666</v>
      </c>
      <c r="AH21" s="93">
        <v>0.016666666666666666</v>
      </c>
      <c r="AI21" s="91">
        <v>0.016666666666666666</v>
      </c>
      <c r="AJ21" s="92">
        <v>0.016666666666666666</v>
      </c>
      <c r="AK21" s="92">
        <v>0.016666666666666666</v>
      </c>
      <c r="AL21" s="92">
        <v>0.016666666666666666</v>
      </c>
      <c r="AM21" s="93">
        <v>0.016666666666666666</v>
      </c>
      <c r="AN21" s="91">
        <v>0.016666666666666666</v>
      </c>
      <c r="AO21" s="92">
        <v>0.016666666666666666</v>
      </c>
      <c r="AP21" s="92">
        <v>0.016666666666666666</v>
      </c>
      <c r="AQ21" s="92">
        <v>0.016666666666666666</v>
      </c>
      <c r="AR21" s="93">
        <v>0.016666666666666666</v>
      </c>
      <c r="AS21" s="91">
        <v>0.016666666666666666</v>
      </c>
      <c r="AT21" s="92">
        <v>0.016666666666666666</v>
      </c>
      <c r="AU21" s="92">
        <v>0.016666666666666666</v>
      </c>
      <c r="AV21" s="92">
        <v>0.016666666666666666</v>
      </c>
      <c r="AW21" s="93">
        <v>0.016666666666666666</v>
      </c>
      <c r="AX21" s="91">
        <v>0.016666666666666666</v>
      </c>
      <c r="AY21" s="92">
        <v>0.016666666666666666</v>
      </c>
      <c r="AZ21" s="92">
        <v>0.016666666666666666</v>
      </c>
      <c r="BA21" s="92">
        <v>0.016666666666666666</v>
      </c>
      <c r="BB21" s="93">
        <v>0.016666666666666666</v>
      </c>
      <c r="BC21" s="91">
        <v>0.016666666666666666</v>
      </c>
      <c r="BD21" s="92">
        <v>0.016666666666666666</v>
      </c>
      <c r="BE21" s="92">
        <v>0.016666666666666666</v>
      </c>
      <c r="BF21" s="92">
        <v>0.016666666666666666</v>
      </c>
      <c r="BG21" s="93">
        <v>0.016666666666666666</v>
      </c>
      <c r="BH21" s="91">
        <v>0.016666666666666666</v>
      </c>
      <c r="BI21" s="92">
        <v>0.016666666666666666</v>
      </c>
      <c r="BJ21" s="92">
        <v>0.016666666666666666</v>
      </c>
      <c r="BK21" s="92">
        <v>0.016666666666666666</v>
      </c>
      <c r="BL21" s="93">
        <v>0.016666666666666666</v>
      </c>
      <c r="BM21" s="23">
        <f>SUM(E21:BL21)</f>
        <v>1.0000000000000013</v>
      </c>
    </row>
    <row r="22" spans="1:65" ht="14.25" customHeight="1">
      <c r="A22" s="114"/>
      <c r="B22" s="112"/>
      <c r="C22" s="109"/>
      <c r="D22" s="116"/>
      <c r="E22" s="120" t="e">
        <f>ROUND(SUMPRODUCT(E21,$D21)+SUMPRODUCT(F21,$D21)+SUMPRODUCT(G21,$D21)+SUMPRODUCT(H21,$D21)+SUMPRODUCT(I21,$D21),2)</f>
        <v>#VALUE!</v>
      </c>
      <c r="F22" s="121"/>
      <c r="G22" s="121"/>
      <c r="H22" s="121"/>
      <c r="I22" s="122"/>
      <c r="J22" s="120" t="e">
        <f>ROUND(SUMPRODUCT(J21,$D21)+SUMPRODUCT(K21,$D21)+SUMPRODUCT(L21,$D21)+SUMPRODUCT(M21,$D21)+SUMPRODUCT(N21,$D21),2)</f>
        <v>#VALUE!</v>
      </c>
      <c r="K22" s="121"/>
      <c r="L22" s="121"/>
      <c r="M22" s="121"/>
      <c r="N22" s="122"/>
      <c r="O22" s="120" t="e">
        <f>ROUND(SUMPRODUCT(O21,$D21)+SUMPRODUCT(P21,$D21)+SUMPRODUCT(Q21,$D21)+SUMPRODUCT(R21,$D21)+SUMPRODUCT(S21,$D21),2)</f>
        <v>#VALUE!</v>
      </c>
      <c r="P22" s="121"/>
      <c r="Q22" s="121"/>
      <c r="R22" s="121"/>
      <c r="S22" s="122"/>
      <c r="T22" s="120" t="e">
        <f>ROUND(SUMPRODUCT(T21,$D21)+SUMPRODUCT(U21,$D21)+SUMPRODUCT(V21,$D21)+SUMPRODUCT(W21,$D21)+SUMPRODUCT(X21,$D21),2)</f>
        <v>#VALUE!</v>
      </c>
      <c r="U22" s="121"/>
      <c r="V22" s="121"/>
      <c r="W22" s="121"/>
      <c r="X22" s="122"/>
      <c r="Y22" s="120" t="e">
        <f>ROUND(SUMPRODUCT(Y21,$D21)+SUMPRODUCT(Z21,$D21)+SUMPRODUCT(AA21,$D21)+SUMPRODUCT(AB21,$D21)+SUMPRODUCT(AC21,$D21),2)</f>
        <v>#VALUE!</v>
      </c>
      <c r="Z22" s="121"/>
      <c r="AA22" s="121"/>
      <c r="AB22" s="121"/>
      <c r="AC22" s="122"/>
      <c r="AD22" s="120" t="e">
        <f>ROUND(SUMPRODUCT(AD21,$D21)+SUMPRODUCT(AE21,$D21)+SUMPRODUCT(AF21,$D21)+SUMPRODUCT(AG21,$D21)+SUMPRODUCT(AH21,$D21),2)</f>
        <v>#VALUE!</v>
      </c>
      <c r="AE22" s="121"/>
      <c r="AF22" s="121"/>
      <c r="AG22" s="121"/>
      <c r="AH22" s="122"/>
      <c r="AI22" s="120" t="e">
        <f>ROUND(SUMPRODUCT(AI21,$D21)+SUMPRODUCT(AJ21,$D21)+SUMPRODUCT(AK21,$D21)+SUMPRODUCT(AL21,$D21)+SUMPRODUCT(AM21,$D21),2)</f>
        <v>#VALUE!</v>
      </c>
      <c r="AJ22" s="121"/>
      <c r="AK22" s="121"/>
      <c r="AL22" s="121"/>
      <c r="AM22" s="122"/>
      <c r="AN22" s="120" t="e">
        <f>ROUND(SUMPRODUCT(AN21,$D21)+SUMPRODUCT(AO21,$D21)+SUMPRODUCT(AP21,$D21)+SUMPRODUCT(AQ21,$D21)+SUMPRODUCT(AR21,$D21),2)</f>
        <v>#VALUE!</v>
      </c>
      <c r="AO22" s="121"/>
      <c r="AP22" s="121"/>
      <c r="AQ22" s="121"/>
      <c r="AR22" s="122"/>
      <c r="AS22" s="120" t="e">
        <f>ROUND(SUMPRODUCT(AS21,$D21)+SUMPRODUCT(AT21,$D21)+SUMPRODUCT(AU21,$D21)+SUMPRODUCT(AV21,$D21)+SUMPRODUCT(AW21,$D21),2)</f>
        <v>#VALUE!</v>
      </c>
      <c r="AT22" s="121"/>
      <c r="AU22" s="121"/>
      <c r="AV22" s="121"/>
      <c r="AW22" s="122"/>
      <c r="AX22" s="120" t="e">
        <f>ROUND(SUMPRODUCT(AX21,$D21)+SUMPRODUCT(AY21,$D21)+SUMPRODUCT(AZ21,$D21)+SUMPRODUCT(BA21,$D21)+SUMPRODUCT(BB21,$D21),2)</f>
        <v>#VALUE!</v>
      </c>
      <c r="AY22" s="121"/>
      <c r="AZ22" s="121"/>
      <c r="BA22" s="121"/>
      <c r="BB22" s="122"/>
      <c r="BC22" s="120" t="e">
        <f>ROUND(SUMPRODUCT(BC21,$D21)+SUMPRODUCT(BD21,$D21)+SUMPRODUCT(BE21,$D21)+SUMPRODUCT(BF21,$D21)+SUMPRODUCT(BG21,$D21),2)</f>
        <v>#VALUE!</v>
      </c>
      <c r="BD22" s="121"/>
      <c r="BE22" s="121"/>
      <c r="BF22" s="121"/>
      <c r="BG22" s="122"/>
      <c r="BH22" s="120" t="e">
        <f>ROUND(SUMPRODUCT(BH21,$D21)+SUMPRODUCT(BI21,$D21)+SUMPRODUCT(BJ21,$D21)+SUMPRODUCT(BK21,$D21)+SUMPRODUCT(BL21,$D21),2)</f>
        <v>#VALUE!</v>
      </c>
      <c r="BI22" s="121"/>
      <c r="BJ22" s="121"/>
      <c r="BK22" s="121"/>
      <c r="BL22" s="122"/>
      <c r="BM22" s="23"/>
    </row>
    <row r="23" spans="1:66" s="44" customFormat="1" ht="12" customHeight="1" thickBot="1">
      <c r="A23" s="86"/>
      <c r="B23" s="45"/>
      <c r="C23" s="97"/>
      <c r="D23" s="9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2"/>
      <c r="BN23" s="22"/>
    </row>
    <row r="24" spans="1:64" ht="9.75" customHeight="1" thickBot="1">
      <c r="A24" s="148"/>
      <c r="B24" s="149" t="s">
        <v>47</v>
      </c>
      <c r="C24" s="150" t="e">
        <f>SUM(C17:C22)</f>
        <v>#DIV/0!</v>
      </c>
      <c r="D24" s="151" t="e">
        <f>SUM(D17:D22)</f>
        <v>#VALUE!</v>
      </c>
      <c r="E24" s="125" t="e">
        <f>ROUND(E18+E20+E22,2)</f>
        <v>#VALUE!</v>
      </c>
      <c r="F24" s="126"/>
      <c r="G24" s="126"/>
      <c r="H24" s="126"/>
      <c r="I24" s="127"/>
      <c r="J24" s="125" t="e">
        <f>ROUND(J18+J20+J22,2)</f>
        <v>#VALUE!</v>
      </c>
      <c r="K24" s="126"/>
      <c r="L24" s="126"/>
      <c r="M24" s="126"/>
      <c r="N24" s="127"/>
      <c r="O24" s="125" t="e">
        <f>ROUND(O18+O20+O22,2)</f>
        <v>#VALUE!</v>
      </c>
      <c r="P24" s="126"/>
      <c r="Q24" s="126"/>
      <c r="R24" s="126"/>
      <c r="S24" s="127"/>
      <c r="T24" s="125" t="e">
        <f>ROUND(T18+T20+T22,2)</f>
        <v>#VALUE!</v>
      </c>
      <c r="U24" s="126"/>
      <c r="V24" s="126"/>
      <c r="W24" s="126"/>
      <c r="X24" s="127"/>
      <c r="Y24" s="125" t="e">
        <f>ROUND(Y18+Y20+Y22,2)</f>
        <v>#VALUE!</v>
      </c>
      <c r="Z24" s="126"/>
      <c r="AA24" s="126"/>
      <c r="AB24" s="126"/>
      <c r="AC24" s="127"/>
      <c r="AD24" s="125" t="e">
        <f>ROUND(AD18+AD20+AD22,2)</f>
        <v>#VALUE!</v>
      </c>
      <c r="AE24" s="126"/>
      <c r="AF24" s="126"/>
      <c r="AG24" s="126"/>
      <c r="AH24" s="127"/>
      <c r="AI24" s="125" t="e">
        <f>ROUND(AI18+AI20+AI22,2)</f>
        <v>#VALUE!</v>
      </c>
      <c r="AJ24" s="126"/>
      <c r="AK24" s="126"/>
      <c r="AL24" s="126"/>
      <c r="AM24" s="127"/>
      <c r="AN24" s="125" t="e">
        <f>ROUND(AN18+AN20+AN22,2)</f>
        <v>#VALUE!</v>
      </c>
      <c r="AO24" s="126"/>
      <c r="AP24" s="126"/>
      <c r="AQ24" s="126"/>
      <c r="AR24" s="127"/>
      <c r="AS24" s="125" t="e">
        <f>ROUND(AS18+AS20+AS22,2)</f>
        <v>#VALUE!</v>
      </c>
      <c r="AT24" s="126"/>
      <c r="AU24" s="126"/>
      <c r="AV24" s="126"/>
      <c r="AW24" s="127"/>
      <c r="AX24" s="125" t="e">
        <f>ROUND(AX18+AX20+AX22,2)</f>
        <v>#VALUE!</v>
      </c>
      <c r="AY24" s="126"/>
      <c r="AZ24" s="126"/>
      <c r="BA24" s="126"/>
      <c r="BB24" s="127"/>
      <c r="BC24" s="125" t="e">
        <f>ROUND(BC18+BC20+BC22,2)</f>
        <v>#VALUE!</v>
      </c>
      <c r="BD24" s="126"/>
      <c r="BE24" s="126"/>
      <c r="BF24" s="126"/>
      <c r="BG24" s="127"/>
      <c r="BH24" s="125" t="e">
        <f>ROUND(BH18+BH20+BH22,2)</f>
        <v>#VALUE!</v>
      </c>
      <c r="BI24" s="126"/>
      <c r="BJ24" s="126"/>
      <c r="BK24" s="126"/>
      <c r="BL24" s="127"/>
    </row>
    <row r="25" spans="1:64" ht="9.75" customHeight="1" thickBot="1">
      <c r="A25" s="148"/>
      <c r="B25" s="149"/>
      <c r="C25" s="150"/>
      <c r="D25" s="151"/>
      <c r="E25" s="128"/>
      <c r="F25" s="129"/>
      <c r="G25" s="129"/>
      <c r="H25" s="129"/>
      <c r="I25" s="130"/>
      <c r="J25" s="128"/>
      <c r="K25" s="129"/>
      <c r="L25" s="129"/>
      <c r="M25" s="129"/>
      <c r="N25" s="130"/>
      <c r="O25" s="128"/>
      <c r="P25" s="129"/>
      <c r="Q25" s="129"/>
      <c r="R25" s="129"/>
      <c r="S25" s="130"/>
      <c r="T25" s="128"/>
      <c r="U25" s="129"/>
      <c r="V25" s="129"/>
      <c r="W25" s="129"/>
      <c r="X25" s="130"/>
      <c r="Y25" s="128"/>
      <c r="Z25" s="129"/>
      <c r="AA25" s="129"/>
      <c r="AB25" s="129"/>
      <c r="AC25" s="130"/>
      <c r="AD25" s="128"/>
      <c r="AE25" s="129"/>
      <c r="AF25" s="129"/>
      <c r="AG25" s="129"/>
      <c r="AH25" s="130"/>
      <c r="AI25" s="128"/>
      <c r="AJ25" s="129"/>
      <c r="AK25" s="129"/>
      <c r="AL25" s="129"/>
      <c r="AM25" s="130"/>
      <c r="AN25" s="128"/>
      <c r="AO25" s="129"/>
      <c r="AP25" s="129"/>
      <c r="AQ25" s="129"/>
      <c r="AR25" s="130"/>
      <c r="AS25" s="128"/>
      <c r="AT25" s="129"/>
      <c r="AU25" s="129"/>
      <c r="AV25" s="129"/>
      <c r="AW25" s="130"/>
      <c r="AX25" s="128"/>
      <c r="AY25" s="129"/>
      <c r="AZ25" s="129"/>
      <c r="BA25" s="129"/>
      <c r="BB25" s="130"/>
      <c r="BC25" s="128"/>
      <c r="BD25" s="129"/>
      <c r="BE25" s="129"/>
      <c r="BF25" s="129"/>
      <c r="BG25" s="130"/>
      <c r="BH25" s="128"/>
      <c r="BI25" s="129"/>
      <c r="BJ25" s="129"/>
      <c r="BK25" s="129"/>
      <c r="BL25" s="130"/>
    </row>
    <row r="26" spans="1:64" ht="9.75" customHeight="1" thickBot="1">
      <c r="A26" s="148"/>
      <c r="B26" s="149"/>
      <c r="C26" s="150"/>
      <c r="D26" s="151"/>
      <c r="E26" s="131"/>
      <c r="F26" s="132"/>
      <c r="G26" s="132"/>
      <c r="H26" s="132"/>
      <c r="I26" s="133"/>
      <c r="J26" s="131"/>
      <c r="K26" s="132"/>
      <c r="L26" s="132"/>
      <c r="M26" s="132"/>
      <c r="N26" s="133"/>
      <c r="O26" s="131"/>
      <c r="P26" s="132"/>
      <c r="Q26" s="132"/>
      <c r="R26" s="132"/>
      <c r="S26" s="133"/>
      <c r="T26" s="131"/>
      <c r="U26" s="132"/>
      <c r="V26" s="132"/>
      <c r="W26" s="132"/>
      <c r="X26" s="133"/>
      <c r="Y26" s="131"/>
      <c r="Z26" s="132"/>
      <c r="AA26" s="132"/>
      <c r="AB26" s="132"/>
      <c r="AC26" s="133"/>
      <c r="AD26" s="131"/>
      <c r="AE26" s="132"/>
      <c r="AF26" s="132"/>
      <c r="AG26" s="132"/>
      <c r="AH26" s="133"/>
      <c r="AI26" s="131"/>
      <c r="AJ26" s="132"/>
      <c r="AK26" s="132"/>
      <c r="AL26" s="132"/>
      <c r="AM26" s="133"/>
      <c r="AN26" s="131"/>
      <c r="AO26" s="132"/>
      <c r="AP26" s="132"/>
      <c r="AQ26" s="132"/>
      <c r="AR26" s="133"/>
      <c r="AS26" s="131"/>
      <c r="AT26" s="132"/>
      <c r="AU26" s="132"/>
      <c r="AV26" s="132"/>
      <c r="AW26" s="133"/>
      <c r="AX26" s="131"/>
      <c r="AY26" s="132"/>
      <c r="AZ26" s="132"/>
      <c r="BA26" s="132"/>
      <c r="BB26" s="133"/>
      <c r="BC26" s="131"/>
      <c r="BD26" s="132"/>
      <c r="BE26" s="132"/>
      <c r="BF26" s="132"/>
      <c r="BG26" s="133"/>
      <c r="BH26" s="131"/>
      <c r="BI26" s="132"/>
      <c r="BJ26" s="132"/>
      <c r="BK26" s="132"/>
      <c r="BL26" s="133"/>
    </row>
    <row r="27" spans="1:64" ht="13.5" customHeight="1" thickBot="1">
      <c r="A27" s="139"/>
      <c r="B27" s="141" t="s">
        <v>48</v>
      </c>
      <c r="C27" s="154" t="e">
        <f>D27/D24</f>
        <v>#VALUE!</v>
      </c>
      <c r="D27" s="134" t="e">
        <f>SUM(E24:BL26)</f>
        <v>#VALUE!</v>
      </c>
      <c r="E27" s="143" t="e">
        <f>E24</f>
        <v>#VALUE!</v>
      </c>
      <c r="F27" s="143"/>
      <c r="G27" s="143"/>
      <c r="H27" s="143"/>
      <c r="I27" s="143"/>
      <c r="J27" s="123" t="e">
        <f>J24+E27</f>
        <v>#VALUE!</v>
      </c>
      <c r="K27" s="123"/>
      <c r="L27" s="123"/>
      <c r="M27" s="123"/>
      <c r="N27" s="123"/>
      <c r="O27" s="123" t="e">
        <f>O24+J27</f>
        <v>#VALUE!</v>
      </c>
      <c r="P27" s="123"/>
      <c r="Q27" s="123"/>
      <c r="R27" s="123"/>
      <c r="S27" s="123"/>
      <c r="T27" s="123" t="e">
        <f>T24+O27</f>
        <v>#VALUE!</v>
      </c>
      <c r="U27" s="123"/>
      <c r="V27" s="123"/>
      <c r="W27" s="123"/>
      <c r="X27" s="123"/>
      <c r="Y27" s="123" t="e">
        <f>Y24+T27</f>
        <v>#VALUE!</v>
      </c>
      <c r="Z27" s="123"/>
      <c r="AA27" s="123"/>
      <c r="AB27" s="123"/>
      <c r="AC27" s="123"/>
      <c r="AD27" s="123" t="e">
        <f>AD24+Y27</f>
        <v>#VALUE!</v>
      </c>
      <c r="AE27" s="123"/>
      <c r="AF27" s="123"/>
      <c r="AG27" s="123"/>
      <c r="AH27" s="123"/>
      <c r="AI27" s="123" t="e">
        <f>AI24+AD27</f>
        <v>#VALUE!</v>
      </c>
      <c r="AJ27" s="123"/>
      <c r="AK27" s="123"/>
      <c r="AL27" s="123"/>
      <c r="AM27" s="123"/>
      <c r="AN27" s="123" t="e">
        <f>AN24+AI27</f>
        <v>#VALUE!</v>
      </c>
      <c r="AO27" s="123"/>
      <c r="AP27" s="123"/>
      <c r="AQ27" s="123"/>
      <c r="AR27" s="123"/>
      <c r="AS27" s="123" t="e">
        <f>AS24+AN27</f>
        <v>#VALUE!</v>
      </c>
      <c r="AT27" s="123"/>
      <c r="AU27" s="123"/>
      <c r="AV27" s="123"/>
      <c r="AW27" s="123"/>
      <c r="AX27" s="123" t="e">
        <f>AX24+AS27</f>
        <v>#VALUE!</v>
      </c>
      <c r="AY27" s="123"/>
      <c r="AZ27" s="123"/>
      <c r="BA27" s="123"/>
      <c r="BB27" s="123"/>
      <c r="BC27" s="123" t="e">
        <f>BC24+AX27</f>
        <v>#VALUE!</v>
      </c>
      <c r="BD27" s="123"/>
      <c r="BE27" s="123"/>
      <c r="BF27" s="123"/>
      <c r="BG27" s="123"/>
      <c r="BH27" s="123" t="e">
        <f>BH24+BC27</f>
        <v>#VALUE!</v>
      </c>
      <c r="BI27" s="123"/>
      <c r="BJ27" s="123"/>
      <c r="BK27" s="123"/>
      <c r="BL27" s="123"/>
    </row>
    <row r="28" spans="1:64" ht="13.5" customHeight="1" thickBot="1">
      <c r="A28" s="139"/>
      <c r="B28" s="141"/>
      <c r="C28" s="154"/>
      <c r="D28" s="134"/>
      <c r="E28" s="143"/>
      <c r="F28" s="143"/>
      <c r="G28" s="143"/>
      <c r="H28" s="143"/>
      <c r="I28" s="14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</row>
    <row r="29" spans="1:64" ht="13.5" customHeight="1" thickBot="1">
      <c r="A29" s="140"/>
      <c r="B29" s="142"/>
      <c r="C29" s="155"/>
      <c r="D29" s="135"/>
      <c r="E29" s="144"/>
      <c r="F29" s="144"/>
      <c r="G29" s="144"/>
      <c r="H29" s="144"/>
      <c r="I29" s="14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</row>
    <row r="30" spans="1:44" ht="12.75">
      <c r="A30" s="48"/>
      <c r="B30" s="48"/>
      <c r="C30" s="48"/>
      <c r="D30" s="48"/>
      <c r="E30" s="48"/>
      <c r="F30" s="48"/>
      <c r="G30" s="48"/>
      <c r="H30" s="48"/>
      <c r="I30" s="48"/>
      <c r="AN30" s="136"/>
      <c r="AO30" s="136"/>
      <c r="AP30" s="136"/>
      <c r="AQ30" s="136"/>
      <c r="AR30" s="136"/>
    </row>
    <row r="31" spans="1:44" ht="12.75">
      <c r="A31" s="48">
        <f>Orçamento!$H$45</f>
        <v>0</v>
      </c>
      <c r="B31" s="48"/>
      <c r="C31" s="48"/>
      <c r="D31" s="48"/>
      <c r="E31" s="48"/>
      <c r="F31" s="48"/>
      <c r="G31" s="48"/>
      <c r="H31" s="48"/>
      <c r="I31" s="48"/>
      <c r="AN31" s="153"/>
      <c r="AO31" s="153"/>
      <c r="AP31" s="153"/>
      <c r="AQ31" s="153"/>
      <c r="AR31" s="153"/>
    </row>
    <row r="32" spans="4:42" ht="12.75">
      <c r="D32" s="98"/>
      <c r="K32" s="22"/>
      <c r="L32" s="22"/>
      <c r="N32" s="22"/>
      <c r="AN32" s="153"/>
      <c r="AO32" s="153"/>
      <c r="AP32" s="153"/>
    </row>
    <row r="33" spans="2:42" ht="12.75">
      <c r="B33" s="49"/>
      <c r="K33" s="71"/>
      <c r="L33" s="72"/>
      <c r="M33" s="72"/>
      <c r="N33" s="73"/>
      <c r="O33" s="72"/>
      <c r="AN33" s="153"/>
      <c r="AO33" s="153"/>
      <c r="AP33" s="153"/>
    </row>
    <row r="34" spans="2:15" ht="12.75">
      <c r="B34" s="49"/>
      <c r="K34" s="71"/>
      <c r="L34" s="72"/>
      <c r="M34" s="72"/>
      <c r="N34" s="73"/>
      <c r="O34" s="72"/>
    </row>
    <row r="35" spans="2:15" ht="12.75" customHeight="1">
      <c r="B35" s="12" t="s">
        <v>41</v>
      </c>
      <c r="C35" s="158" t="s">
        <v>41</v>
      </c>
      <c r="D35" s="158"/>
      <c r="E35" s="11"/>
      <c r="F35" s="11"/>
      <c r="K35" s="71"/>
      <c r="L35" s="72"/>
      <c r="M35" s="72"/>
      <c r="N35" s="73"/>
      <c r="O35" s="72"/>
    </row>
    <row r="36" spans="2:15" ht="18">
      <c r="B36" s="20">
        <f>Orçamento!D49</f>
        <v>0</v>
      </c>
      <c r="C36" s="152">
        <f>Orçamento!G48</f>
        <v>0</v>
      </c>
      <c r="D36" s="152"/>
      <c r="E36" s="80"/>
      <c r="F36" s="80"/>
      <c r="G36" s="50"/>
      <c r="H36" s="50"/>
      <c r="I36" s="50"/>
      <c r="K36" s="71"/>
      <c r="L36" s="74"/>
      <c r="M36" s="74"/>
      <c r="N36" s="75"/>
      <c r="O36" s="74"/>
    </row>
    <row r="37" spans="2:15" ht="12.75" customHeight="1">
      <c r="B37" s="18">
        <f>Orçamento!D50</f>
        <v>0</v>
      </c>
      <c r="C37" s="156">
        <f>Orçamento!G49</f>
        <v>0</v>
      </c>
      <c r="D37" s="156"/>
      <c r="E37" s="81"/>
      <c r="F37" s="81"/>
      <c r="G37" s="50"/>
      <c r="H37" s="50"/>
      <c r="I37" s="50"/>
      <c r="K37" s="71"/>
      <c r="L37" s="74"/>
      <c r="M37" s="74"/>
      <c r="N37" s="75"/>
      <c r="O37" s="74"/>
    </row>
    <row r="38" spans="2:15" ht="12.75" customHeight="1">
      <c r="B38" s="18"/>
      <c r="C38" s="156">
        <f>Orçamento!G50</f>
        <v>0</v>
      </c>
      <c r="D38" s="156"/>
      <c r="E38" s="82"/>
      <c r="F38" s="82"/>
      <c r="G38" s="50"/>
      <c r="K38" s="71"/>
      <c r="L38" s="74"/>
      <c r="M38" s="74"/>
      <c r="N38" s="75"/>
      <c r="O38" s="74"/>
    </row>
    <row r="39" spans="2:15" ht="12.75">
      <c r="B39" s="21"/>
      <c r="C39" s="157"/>
      <c r="D39" s="157"/>
      <c r="E39" s="82"/>
      <c r="F39" s="82"/>
      <c r="K39" s="71"/>
      <c r="L39" s="74"/>
      <c r="M39" s="74"/>
      <c r="N39" s="75"/>
      <c r="O39" s="74"/>
    </row>
  </sheetData>
  <sheetProtection selectLockedCells="1" selectUnlockedCells="1"/>
  <mergeCells count="143">
    <mergeCell ref="C27:C29"/>
    <mergeCell ref="C37:D37"/>
    <mergeCell ref="C38:D38"/>
    <mergeCell ref="C39:D39"/>
    <mergeCell ref="AN32:AP32"/>
    <mergeCell ref="C35:D35"/>
    <mergeCell ref="AN31:AR31"/>
    <mergeCell ref="AN27:AR29"/>
    <mergeCell ref="BC14:BG14"/>
    <mergeCell ref="C36:D36"/>
    <mergeCell ref="AN33:AP33"/>
    <mergeCell ref="AS14:AW14"/>
    <mergeCell ref="BH14:BL14"/>
    <mergeCell ref="BC24:BG26"/>
    <mergeCell ref="T14:X14"/>
    <mergeCell ref="BC27:BG29"/>
    <mergeCell ref="BH27:BL29"/>
    <mergeCell ref="J27:N29"/>
    <mergeCell ref="E9:G9"/>
    <mergeCell ref="H9:J9"/>
    <mergeCell ref="Y24:AC26"/>
    <mergeCell ref="E11:G11"/>
    <mergeCell ref="H11:J11"/>
    <mergeCell ref="AN14:AR14"/>
    <mergeCell ref="Y14:AC14"/>
    <mergeCell ref="AD14:AH14"/>
    <mergeCell ref="AI14:AM14"/>
    <mergeCell ref="O14:S14"/>
    <mergeCell ref="J24:N26"/>
    <mergeCell ref="C24:C26"/>
    <mergeCell ref="D24:D26"/>
    <mergeCell ref="E24:I26"/>
    <mergeCell ref="E18:I18"/>
    <mergeCell ref="E20:I20"/>
    <mergeCell ref="E22:I22"/>
    <mergeCell ref="J18:N18"/>
    <mergeCell ref="J20:N20"/>
    <mergeCell ref="J22:N22"/>
    <mergeCell ref="A14:A15"/>
    <mergeCell ref="B14:B15"/>
    <mergeCell ref="E14:I14"/>
    <mergeCell ref="J14:N14"/>
    <mergeCell ref="AX14:BB14"/>
    <mergeCell ref="BH24:BL26"/>
    <mergeCell ref="AI24:AM26"/>
    <mergeCell ref="AN24:AR26"/>
    <mergeCell ref="A24:A26"/>
    <mergeCell ref="B24:B26"/>
    <mergeCell ref="A1:D1"/>
    <mergeCell ref="A2:D2"/>
    <mergeCell ref="A4:D4"/>
    <mergeCell ref="A27:A29"/>
    <mergeCell ref="B27:B29"/>
    <mergeCell ref="AI27:AM29"/>
    <mergeCell ref="E7:G7"/>
    <mergeCell ref="E27:I29"/>
    <mergeCell ref="AD24:AH26"/>
    <mergeCell ref="O27:S29"/>
    <mergeCell ref="H7:J7"/>
    <mergeCell ref="D27:D29"/>
    <mergeCell ref="AS24:AW26"/>
    <mergeCell ref="AX24:BB26"/>
    <mergeCell ref="AN30:AR30"/>
    <mergeCell ref="AX27:BB29"/>
    <mergeCell ref="T27:X29"/>
    <mergeCell ref="Y27:AC29"/>
    <mergeCell ref="AD27:AH29"/>
    <mergeCell ref="B7:D7"/>
    <mergeCell ref="AS27:AW29"/>
    <mergeCell ref="O24:S26"/>
    <mergeCell ref="T24:X26"/>
    <mergeCell ref="O18:S18"/>
    <mergeCell ref="O20:S20"/>
    <mergeCell ref="O22:S22"/>
    <mergeCell ref="Y18:AC18"/>
    <mergeCell ref="Y20:AC20"/>
    <mergeCell ref="Y22:AC22"/>
    <mergeCell ref="T18:X18"/>
    <mergeCell ref="T20:X20"/>
    <mergeCell ref="T22:X22"/>
    <mergeCell ref="AI18:AM18"/>
    <mergeCell ref="AI20:AM20"/>
    <mergeCell ref="AI22:AM22"/>
    <mergeCell ref="AD18:AH18"/>
    <mergeCell ref="AD20:AH20"/>
    <mergeCell ref="AD22:AH22"/>
    <mergeCell ref="AX22:BB22"/>
    <mergeCell ref="AS18:AW18"/>
    <mergeCell ref="AS20:AW20"/>
    <mergeCell ref="AS22:AW22"/>
    <mergeCell ref="AN18:AR18"/>
    <mergeCell ref="AN20:AR20"/>
    <mergeCell ref="AN22:AR22"/>
    <mergeCell ref="B19:B20"/>
    <mergeCell ref="C19:C20"/>
    <mergeCell ref="BH18:BL18"/>
    <mergeCell ref="BH20:BL20"/>
    <mergeCell ref="BH22:BL22"/>
    <mergeCell ref="BC18:BG18"/>
    <mergeCell ref="BC20:BG20"/>
    <mergeCell ref="BC22:BG22"/>
    <mergeCell ref="AX18:BB18"/>
    <mergeCell ref="AX20:BB20"/>
    <mergeCell ref="C17:C18"/>
    <mergeCell ref="C21:C22"/>
    <mergeCell ref="B21:B22"/>
    <mergeCell ref="A21:A22"/>
    <mergeCell ref="D17:D18"/>
    <mergeCell ref="D19:D20"/>
    <mergeCell ref="D21:D22"/>
    <mergeCell ref="B17:B18"/>
    <mergeCell ref="A17:A18"/>
    <mergeCell ref="A19:A20"/>
    <mergeCell ref="O7:Q7"/>
    <mergeCell ref="R7:T7"/>
    <mergeCell ref="O9:Q9"/>
    <mergeCell ref="R9:T9"/>
    <mergeCell ref="O11:Q11"/>
    <mergeCell ref="R11:T11"/>
    <mergeCell ref="Y7:AA7"/>
    <mergeCell ref="AB7:AD7"/>
    <mergeCell ref="Y9:AA9"/>
    <mergeCell ref="AB9:AD9"/>
    <mergeCell ref="Y11:AA11"/>
    <mergeCell ref="AB11:AD11"/>
    <mergeCell ref="AI7:AK7"/>
    <mergeCell ref="AL7:AN7"/>
    <mergeCell ref="AI9:AK9"/>
    <mergeCell ref="AL9:AN9"/>
    <mergeCell ref="AI11:AK11"/>
    <mergeCell ref="AL11:AN11"/>
    <mergeCell ref="AS7:AU7"/>
    <mergeCell ref="AV7:AX7"/>
    <mergeCell ref="AS9:AU9"/>
    <mergeCell ref="AV9:AX9"/>
    <mergeCell ref="AS11:AU11"/>
    <mergeCell ref="AV11:AX11"/>
    <mergeCell ref="BC7:BE7"/>
    <mergeCell ref="BF7:BH7"/>
    <mergeCell ref="BC9:BE9"/>
    <mergeCell ref="BF9:BH9"/>
    <mergeCell ref="BC11:BE11"/>
    <mergeCell ref="BF11:BH11"/>
  </mergeCells>
  <conditionalFormatting sqref="E19:BL19 E21:BL21 E17:BL17">
    <cfRule type="cellIs" priority="5433" dxfId="1" operator="equal" stopIfTrue="1">
      <formula>0</formula>
    </cfRule>
    <cfRule type="cellIs" priority="5434" dxfId="14" operator="greaterThan" stopIfTrue="1">
      <formula>0.0000001</formula>
    </cfRule>
  </conditionalFormatting>
  <conditionalFormatting sqref="E17:BL17 E19:BL19 E21:BL21">
    <cfRule type="cellIs" priority="5319" dxfId="1" operator="equal" stopIfTrue="1">
      <formula>0</formula>
    </cfRule>
    <cfRule type="cellIs" priority="5320" dxfId="15" operator="greaterThan" stopIfTrue="1">
      <formula>0.0000001</formula>
    </cfRule>
  </conditionalFormatting>
  <conditionalFormatting sqref="E17:BL17 E19:BL19 E21:BL21">
    <cfRule type="cellIs" priority="5315" dxfId="1" operator="equal" stopIfTrue="1">
      <formula>0</formula>
    </cfRule>
    <cfRule type="cellIs" priority="5316" dxfId="16" operator="greaterThan" stopIfTrue="1">
      <formula>0.0000001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fitToWidth="7" horizontalDpi="600" verticalDpi="600" orientation="landscape" paperSize="9" scale="55" r:id="rId2"/>
  <colBreaks count="5" manualBreakCount="5">
    <brk id="14" max="63" man="1"/>
    <brk id="24" max="63" man="1"/>
    <brk id="34" max="50" man="1"/>
    <brk id="44" max="50" man="1"/>
    <brk id="54" max="5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14.00390625" style="222" customWidth="1"/>
    <col min="2" max="2" width="79.28125" style="252" customWidth="1"/>
    <col min="3" max="4" width="25.8515625" style="246" customWidth="1"/>
    <col min="5" max="5" width="23.57421875" style="253" bestFit="1" customWidth="1"/>
    <col min="6" max="16384" width="9.140625" style="237" customWidth="1"/>
  </cols>
  <sheetData>
    <row r="1" spans="1:5" ht="30.75" customHeight="1">
      <c r="A1" s="170"/>
      <c r="B1" s="236"/>
      <c r="C1" s="236"/>
      <c r="D1" s="236"/>
      <c r="E1" s="236"/>
    </row>
    <row r="2" spans="1:5" ht="12.75">
      <c r="A2" s="170"/>
      <c r="B2" s="232"/>
      <c r="C2" s="232"/>
      <c r="D2" s="232"/>
      <c r="E2" s="232"/>
    </row>
    <row r="3" spans="1:5" ht="9.75" customHeight="1">
      <c r="A3" s="170"/>
      <c r="B3" s="232"/>
      <c r="C3" s="232"/>
      <c r="D3" s="232"/>
      <c r="E3" s="232"/>
    </row>
    <row r="4" spans="1:5" ht="18">
      <c r="A4" s="170"/>
      <c r="B4" s="234"/>
      <c r="C4" s="234"/>
      <c r="D4" s="234"/>
      <c r="E4" s="234"/>
    </row>
    <row r="5" spans="1:5" ht="25.5" customHeight="1" thickBot="1">
      <c r="A5" s="238"/>
      <c r="B5" s="239"/>
      <c r="C5" s="240"/>
      <c r="D5" s="240"/>
      <c r="E5" s="240"/>
    </row>
    <row r="6" spans="1:5" s="241" customFormat="1" ht="16.5" customHeight="1">
      <c r="A6" s="254" t="s">
        <v>2</v>
      </c>
      <c r="B6" s="255" t="str">
        <f>Orçamento!D5</f>
        <v>ABRIGO PARA PONTO DE ÔNIBUS</v>
      </c>
      <c r="C6" s="256"/>
      <c r="D6" s="256"/>
      <c r="E6" s="257"/>
    </row>
    <row r="7" spans="1:5" s="241" customFormat="1" ht="7.5" customHeight="1">
      <c r="A7" s="258"/>
      <c r="B7" s="259"/>
      <c r="C7" s="260"/>
      <c r="D7" s="260"/>
      <c r="E7" s="261"/>
    </row>
    <row r="8" spans="1:5" s="241" customFormat="1" ht="18" customHeight="1">
      <c r="A8" s="262" t="str">
        <f>Cronograma!A9</f>
        <v>Tipo de Intervenção:  INSTALAÇÃO</v>
      </c>
      <c r="B8" s="263"/>
      <c r="C8" s="264"/>
      <c r="D8" s="265" t="str">
        <f>Orçamento!F7</f>
        <v>Área de intervenção:</v>
      </c>
      <c r="E8" s="266">
        <f>Orçamento!H7</f>
        <v>1</v>
      </c>
    </row>
    <row r="9" spans="1:5" s="241" customFormat="1" ht="7.5" customHeight="1">
      <c r="A9" s="258"/>
      <c r="B9" s="259"/>
      <c r="C9" s="264"/>
      <c r="D9" s="267"/>
      <c r="E9" s="268"/>
    </row>
    <row r="10" spans="1:5" s="241" customFormat="1" ht="18" customHeight="1">
      <c r="A10" s="258" t="s">
        <v>5</v>
      </c>
      <c r="B10" s="269" t="str">
        <f>Orçamento!D9</f>
        <v>LOCAIS A SEREM DEFINIDOS </v>
      </c>
      <c r="C10" s="264"/>
      <c r="D10" s="265" t="str">
        <f>Orçamento!F9</f>
        <v>Investimento:</v>
      </c>
      <c r="E10" s="270" t="e">
        <f>Orçamento!H9</f>
        <v>#VALUE!</v>
      </c>
    </row>
    <row r="11" spans="1:5" s="241" customFormat="1" ht="7.5" customHeight="1">
      <c r="A11" s="258"/>
      <c r="B11" s="259"/>
      <c r="C11" s="264"/>
      <c r="D11" s="267"/>
      <c r="E11" s="268"/>
    </row>
    <row r="12" spans="1:5" s="241" customFormat="1" ht="18" customHeight="1">
      <c r="A12" s="258" t="s">
        <v>7</v>
      </c>
      <c r="B12" s="271" t="str">
        <f>Orçamento!D11</f>
        <v>CDHU-183</v>
      </c>
      <c r="C12" s="264"/>
      <c r="D12" s="265" t="str">
        <f>Orçamento!F11</f>
        <v>Invest./Área:</v>
      </c>
      <c r="E12" s="272" t="e">
        <f>Orçamento!H11</f>
        <v>#VALUE!</v>
      </c>
    </row>
    <row r="13" spans="1:5" ht="7.5" customHeight="1" thickBot="1">
      <c r="A13" s="273"/>
      <c r="B13" s="274"/>
      <c r="C13" s="274"/>
      <c r="D13" s="274"/>
      <c r="E13" s="275"/>
    </row>
    <row r="14" spans="1:5" ht="18" customHeight="1">
      <c r="A14" s="276"/>
      <c r="B14" s="276"/>
      <c r="C14" s="276"/>
      <c r="D14" s="276"/>
      <c r="E14" s="276"/>
    </row>
    <row r="15" spans="1:5" s="242" customFormat="1" ht="39.75" customHeight="1">
      <c r="A15" s="277" t="s">
        <v>8</v>
      </c>
      <c r="B15" s="278" t="s">
        <v>10</v>
      </c>
      <c r="C15" s="279" t="s">
        <v>80</v>
      </c>
      <c r="D15" s="279" t="s">
        <v>81</v>
      </c>
      <c r="E15" s="280" t="s">
        <v>13</v>
      </c>
    </row>
    <row r="16" spans="1:5" s="243" customFormat="1" ht="4.5" customHeight="1">
      <c r="A16" s="281"/>
      <c r="B16" s="282"/>
      <c r="C16" s="283"/>
      <c r="D16" s="283"/>
      <c r="E16" s="284"/>
    </row>
    <row r="17" spans="1:5" s="243" customFormat="1" ht="19.5" customHeight="1">
      <c r="A17" s="285">
        <f>Orçamento!A14</f>
        <v>1</v>
      </c>
      <c r="B17" s="286" t="str">
        <f>Orçamento!D14</f>
        <v>ABRIGO METÁLICO DE ÔNIBUS</v>
      </c>
      <c r="C17" s="287">
        <f>Orçamento!E14</f>
        <v>0</v>
      </c>
      <c r="D17" s="288" t="e">
        <f>C17*(1+Orçamento!$F$44)</f>
        <v>#VALUE!</v>
      </c>
      <c r="E17" s="289" t="e">
        <f>D17/$D$23</f>
        <v>#VALUE!</v>
      </c>
    </row>
    <row r="18" spans="1:5" s="63" customFormat="1" ht="4.5" customHeight="1">
      <c r="A18" s="290"/>
      <c r="B18" s="291"/>
      <c r="C18" s="292"/>
      <c r="D18" s="292"/>
      <c r="E18" s="293"/>
    </row>
    <row r="19" spans="1:5" s="243" customFormat="1" ht="15">
      <c r="A19" s="285">
        <f>Orçamento!A18</f>
        <v>2</v>
      </c>
      <c r="B19" s="286" t="str">
        <f>Orçamento!D18</f>
        <v>DEMOLIÇÃO E FUNDAÇÃO</v>
      </c>
      <c r="C19" s="287">
        <f>Orçamento!E18</f>
        <v>0</v>
      </c>
      <c r="D19" s="288" t="e">
        <f>C19*(1+Orçamento!$F$44)</f>
        <v>#VALUE!</v>
      </c>
      <c r="E19" s="289" t="e">
        <f>D19/$D$23</f>
        <v>#VALUE!</v>
      </c>
    </row>
    <row r="20" spans="1:5" s="63" customFormat="1" ht="4.5" customHeight="1">
      <c r="A20" s="290"/>
      <c r="B20" s="291"/>
      <c r="C20" s="292"/>
      <c r="D20" s="292"/>
      <c r="E20" s="293"/>
    </row>
    <row r="21" spans="1:5" s="243" customFormat="1" ht="19.5" customHeight="1">
      <c r="A21" s="285">
        <f>Orçamento!A30</f>
        <v>3</v>
      </c>
      <c r="B21" s="286" t="str">
        <f>Orçamento!D30</f>
        <v>INSTALAÇÃO ELÉTRICA</v>
      </c>
      <c r="C21" s="287">
        <f>Orçamento!E30</f>
        <v>0</v>
      </c>
      <c r="D21" s="288" t="e">
        <f>C21*(1+Orçamento!$F$44)</f>
        <v>#VALUE!</v>
      </c>
      <c r="E21" s="289" t="e">
        <f>D21/$D$23</f>
        <v>#VALUE!</v>
      </c>
    </row>
    <row r="22" spans="1:5" s="63" customFormat="1" ht="4.5" customHeight="1">
      <c r="A22" s="290"/>
      <c r="B22" s="291"/>
      <c r="C22" s="292"/>
      <c r="D22" s="292"/>
      <c r="E22" s="293"/>
    </row>
    <row r="23" spans="1:5" ht="27" customHeight="1" thickBot="1">
      <c r="A23" s="294" t="s">
        <v>76</v>
      </c>
      <c r="B23" s="294"/>
      <c r="C23" s="295">
        <f>SUM(C17:C22)</f>
        <v>0</v>
      </c>
      <c r="D23" s="295" t="e">
        <f>SUM(D17:D22)</f>
        <v>#VALUE!</v>
      </c>
      <c r="E23" s="296" t="e">
        <f>SUM(E17:E22)</f>
        <v>#VALUE!</v>
      </c>
    </row>
    <row r="24" spans="1:5" ht="12.75" customHeight="1">
      <c r="A24" s="180"/>
      <c r="B24" s="180"/>
      <c r="C24" s="244"/>
      <c r="D24" s="244"/>
      <c r="E24" s="245"/>
    </row>
    <row r="25" spans="1:5" ht="12.75" customHeight="1">
      <c r="A25" s="180"/>
      <c r="B25" s="180"/>
      <c r="C25" s="244"/>
      <c r="D25" s="223"/>
      <c r="E25" s="245"/>
    </row>
    <row r="26" spans="1:5" ht="12.75" customHeight="1">
      <c r="A26" s="180"/>
      <c r="B26" s="180"/>
      <c r="D26" s="223"/>
      <c r="E26" s="245"/>
    </row>
    <row r="27" spans="1:5" ht="15" customHeight="1">
      <c r="A27" s="170"/>
      <c r="B27" s="170"/>
      <c r="E27" s="223"/>
    </row>
    <row r="28" spans="1:5" ht="12.75" customHeight="1">
      <c r="A28" s="180"/>
      <c r="B28" s="247"/>
      <c r="C28" s="244"/>
      <c r="D28" s="244"/>
      <c r="E28" s="245"/>
    </row>
    <row r="29" spans="1:5" ht="12.75" customHeight="1">
      <c r="A29" s="180"/>
      <c r="B29" s="180"/>
      <c r="C29" s="244"/>
      <c r="D29" s="244"/>
      <c r="E29" s="245"/>
    </row>
    <row r="30" spans="1:5" ht="12.75" customHeight="1">
      <c r="A30" s="180"/>
      <c r="B30" s="247"/>
      <c r="C30" s="244"/>
      <c r="D30" s="244"/>
      <c r="E30" s="245"/>
    </row>
    <row r="31" spans="1:5" ht="12.75" customHeight="1">
      <c r="A31" s="180"/>
      <c r="B31" s="180"/>
      <c r="C31" s="248"/>
      <c r="D31" s="248"/>
      <c r="E31" s="248"/>
    </row>
    <row r="32" spans="2:5" ht="15" customHeight="1">
      <c r="B32" s="249"/>
      <c r="C32" s="250"/>
      <c r="D32" s="250"/>
      <c r="E32" s="250"/>
    </row>
    <row r="33" spans="2:5" ht="12.75" customHeight="1">
      <c r="B33" s="203"/>
      <c r="C33" s="251"/>
      <c r="D33" s="251"/>
      <c r="E33" s="251"/>
    </row>
    <row r="34" spans="2:5" ht="12.75" customHeight="1">
      <c r="B34" s="203"/>
      <c r="C34" s="251"/>
      <c r="D34" s="251"/>
      <c r="E34" s="251"/>
    </row>
    <row r="35" spans="2:5" ht="12.75" customHeight="1">
      <c r="B35" s="222"/>
      <c r="C35" s="251"/>
      <c r="D35" s="251"/>
      <c r="E35" s="251"/>
    </row>
  </sheetData>
  <sheetProtection password="C805" sheet="1" objects="1" scenarios="1" formatCells="0" formatColumns="0" formatRows="0" selectLockedCells="1"/>
  <mergeCells count="8">
    <mergeCell ref="A8:B8"/>
    <mergeCell ref="C31:E31"/>
    <mergeCell ref="C32:E32"/>
    <mergeCell ref="C33:E33"/>
    <mergeCell ref="C34:E34"/>
    <mergeCell ref="C35:E35"/>
    <mergeCell ref="A14:E14"/>
    <mergeCell ref="A23:B23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0" zoomScaleNormal="70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16.7109375" style="304" customWidth="1"/>
    <col min="2" max="2" width="65.57421875" style="304" customWidth="1"/>
    <col min="3" max="3" width="13.28125" style="315" bestFit="1" customWidth="1"/>
    <col min="4" max="4" width="30.28125" style="317" bestFit="1" customWidth="1"/>
    <col min="5" max="10" width="25.7109375" style="304" customWidth="1"/>
    <col min="11" max="12" width="25.7109375" style="313" customWidth="1"/>
    <col min="13" max="13" width="25.7109375" style="304" customWidth="1"/>
    <col min="14" max="14" width="25.7109375" style="314" customWidth="1"/>
    <col min="15" max="16" width="25.7109375" style="304" customWidth="1"/>
    <col min="17" max="18" width="9.140625" style="304" customWidth="1"/>
    <col min="19" max="16384" width="9.140625" style="304" customWidth="1"/>
  </cols>
  <sheetData>
    <row r="1" spans="1:16" s="252" customFormat="1" ht="30.7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s="252" customFormat="1" ht="22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3:16" s="252" customFormat="1" ht="9.75" customHeight="1">
      <c r="C3" s="232"/>
      <c r="D3" s="232"/>
      <c r="E3" s="232"/>
      <c r="F3" s="232"/>
      <c r="G3" s="297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252" customFormat="1" ht="18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</row>
    <row r="5" spans="1:16" s="252" customFormat="1" ht="25.5" customHeight="1" thickBot="1">
      <c r="A5" s="170"/>
      <c r="B5" s="170"/>
      <c r="C5" s="239"/>
      <c r="D5" s="298"/>
      <c r="E5" s="240"/>
      <c r="F5" s="299"/>
      <c r="G5" s="299"/>
      <c r="H5" s="170"/>
      <c r="I5" s="170"/>
      <c r="J5" s="170"/>
      <c r="K5" s="170"/>
      <c r="L5" s="170"/>
      <c r="M5" s="170"/>
      <c r="N5" s="170"/>
      <c r="O5" s="170"/>
      <c r="P5" s="170"/>
    </row>
    <row r="6" spans="1:16" s="170" customFormat="1" ht="7.5" customHeight="1">
      <c r="A6" s="330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2"/>
      <c r="P6" s="333"/>
    </row>
    <row r="7" spans="1:16" s="300" customFormat="1" ht="15.75" customHeight="1">
      <c r="A7" s="334" t="s">
        <v>2</v>
      </c>
      <c r="B7" s="263" t="str">
        <f>Orçamento!D5</f>
        <v>ABRIGO PARA PONTO DE ÔNIBUS</v>
      </c>
      <c r="C7" s="263"/>
      <c r="D7" s="263"/>
      <c r="E7" s="335" t="str">
        <f>Orçamento!$F$7</f>
        <v>Área de intervenção:</v>
      </c>
      <c r="F7" s="335"/>
      <c r="G7" s="335"/>
      <c r="H7" s="336">
        <f>Orçamento!$H$7</f>
        <v>1</v>
      </c>
      <c r="I7" s="336"/>
      <c r="J7" s="336"/>
      <c r="K7" s="335" t="str">
        <f>Orçamento!$F$7</f>
        <v>Área de intervenção:</v>
      </c>
      <c r="L7" s="335"/>
      <c r="M7" s="335"/>
      <c r="N7" s="336">
        <f>Orçamento!$H$7</f>
        <v>1</v>
      </c>
      <c r="O7" s="336"/>
      <c r="P7" s="337"/>
    </row>
    <row r="8" spans="1:16" s="300" customFormat="1" ht="6" customHeight="1">
      <c r="A8" s="338"/>
      <c r="B8" s="339"/>
      <c r="C8" s="259"/>
      <c r="D8" s="259"/>
      <c r="E8" s="340"/>
      <c r="F8" s="341"/>
      <c r="G8" s="341"/>
      <c r="H8" s="342"/>
      <c r="I8" s="342"/>
      <c r="J8" s="342"/>
      <c r="K8" s="340"/>
      <c r="L8" s="341"/>
      <c r="M8" s="341"/>
      <c r="N8" s="342"/>
      <c r="O8" s="342"/>
      <c r="P8" s="343"/>
    </row>
    <row r="9" spans="1:16" s="300" customFormat="1" ht="15.75" customHeight="1">
      <c r="A9" s="344" t="str">
        <f>CONCATENATE(Orçamento!A7," ",Orçamento!D7)</f>
        <v>Tipo de Intervenção:  INSTALAÇÃO</v>
      </c>
      <c r="B9" s="259"/>
      <c r="C9" s="345"/>
      <c r="D9" s="345"/>
      <c r="E9" s="346" t="str">
        <f>Orçamento!$F$9</f>
        <v>Investimento:</v>
      </c>
      <c r="F9" s="346"/>
      <c r="G9" s="346"/>
      <c r="H9" s="347" t="e">
        <f>Orçamento!$H$9</f>
        <v>#VALUE!</v>
      </c>
      <c r="I9" s="347"/>
      <c r="J9" s="347"/>
      <c r="K9" s="346" t="str">
        <f>Orçamento!$F$9</f>
        <v>Investimento:</v>
      </c>
      <c r="L9" s="346"/>
      <c r="M9" s="346"/>
      <c r="N9" s="347" t="e">
        <f>Orçamento!$H$9</f>
        <v>#VALUE!</v>
      </c>
      <c r="O9" s="347"/>
      <c r="P9" s="348"/>
    </row>
    <row r="10" spans="1:16" s="300" customFormat="1" ht="6" customHeight="1">
      <c r="A10" s="334"/>
      <c r="B10" s="259"/>
      <c r="C10" s="259"/>
      <c r="D10" s="259"/>
      <c r="E10" s="340"/>
      <c r="F10" s="341"/>
      <c r="G10" s="341"/>
      <c r="H10" s="342"/>
      <c r="I10" s="342"/>
      <c r="J10" s="342"/>
      <c r="K10" s="340"/>
      <c r="L10" s="341"/>
      <c r="M10" s="341"/>
      <c r="N10" s="342"/>
      <c r="O10" s="342"/>
      <c r="P10" s="343"/>
    </row>
    <row r="11" spans="1:16" s="300" customFormat="1" ht="15.75" customHeight="1">
      <c r="A11" s="344" t="s">
        <v>5</v>
      </c>
      <c r="B11" s="345" t="str">
        <f>Orçamento!D9</f>
        <v>LOCAIS A SEREM DEFINIDOS </v>
      </c>
      <c r="C11" s="349"/>
      <c r="D11" s="349"/>
      <c r="E11" s="335" t="str">
        <f>Orçamento!$F$11</f>
        <v>Invest./Área:</v>
      </c>
      <c r="F11" s="335"/>
      <c r="G11" s="335"/>
      <c r="H11" s="350" t="e">
        <f>Orçamento!$H$11</f>
        <v>#VALUE!</v>
      </c>
      <c r="I11" s="350"/>
      <c r="J11" s="350"/>
      <c r="K11" s="335" t="str">
        <f>Orçamento!$F$11</f>
        <v>Invest./Área:</v>
      </c>
      <c r="L11" s="335"/>
      <c r="M11" s="335"/>
      <c r="N11" s="350" t="e">
        <f>Orçamento!$H$11</f>
        <v>#VALUE!</v>
      </c>
      <c r="O11" s="350"/>
      <c r="P11" s="351"/>
    </row>
    <row r="12" spans="1:16" s="170" customFormat="1" ht="6" customHeight="1" thickBot="1">
      <c r="A12" s="352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4"/>
      <c r="P12" s="355"/>
    </row>
    <row r="13" spans="1:16" s="301" customFormat="1" ht="12" customHeight="1" thickBot="1">
      <c r="A13" s="330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56"/>
    </row>
    <row r="14" spans="1:16" s="302" customFormat="1" ht="18.75" thickBot="1">
      <c r="A14" s="357" t="s">
        <v>43</v>
      </c>
      <c r="B14" s="358" t="s">
        <v>44</v>
      </c>
      <c r="C14" s="359" t="s">
        <v>45</v>
      </c>
      <c r="D14" s="359" t="s">
        <v>46</v>
      </c>
      <c r="E14" s="360">
        <v>1</v>
      </c>
      <c r="F14" s="360">
        <v>2</v>
      </c>
      <c r="G14" s="360">
        <v>3</v>
      </c>
      <c r="H14" s="360">
        <v>4</v>
      </c>
      <c r="I14" s="360">
        <v>5</v>
      </c>
      <c r="J14" s="360">
        <v>6</v>
      </c>
      <c r="K14" s="360">
        <v>7</v>
      </c>
      <c r="L14" s="360">
        <v>8</v>
      </c>
      <c r="M14" s="360">
        <v>9</v>
      </c>
      <c r="N14" s="360">
        <v>10</v>
      </c>
      <c r="O14" s="360">
        <v>11</v>
      </c>
      <c r="P14" s="361">
        <v>12</v>
      </c>
    </row>
    <row r="15" spans="1:16" s="302" customFormat="1" ht="18.75" thickBot="1">
      <c r="A15" s="362"/>
      <c r="B15" s="363"/>
      <c r="C15" s="364" t="s">
        <v>14</v>
      </c>
      <c r="D15" s="364" t="s">
        <v>20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6"/>
    </row>
    <row r="16" spans="1:16" ht="12" customHeight="1" thickBot="1">
      <c r="A16" s="367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9"/>
      <c r="O16" s="370"/>
      <c r="P16" s="371"/>
    </row>
    <row r="17" spans="1:17" ht="23.25" customHeight="1">
      <c r="A17" s="372">
        <f>Orçamento!A14</f>
        <v>1</v>
      </c>
      <c r="B17" s="373" t="str">
        <f>Orçamento!D14</f>
        <v>ABRIGO METÁLICO DE ÔNIBUS</v>
      </c>
      <c r="C17" s="374" t="e">
        <f>Resumo!E17</f>
        <v>#VALUE!</v>
      </c>
      <c r="D17" s="375" t="e">
        <f>Resumo!D17</f>
        <v>#VALUE!</v>
      </c>
      <c r="E17" s="305"/>
      <c r="F17" s="305"/>
      <c r="G17" s="305"/>
      <c r="H17" s="305"/>
      <c r="I17" s="305"/>
      <c r="J17" s="305"/>
      <c r="K17" s="306"/>
      <c r="L17" s="306"/>
      <c r="M17" s="306"/>
      <c r="N17" s="306"/>
      <c r="O17" s="306"/>
      <c r="P17" s="307"/>
      <c r="Q17" s="308"/>
    </row>
    <row r="18" spans="1:17" ht="14.25" customHeight="1" thickBot="1">
      <c r="A18" s="376"/>
      <c r="B18" s="377"/>
      <c r="C18" s="378"/>
      <c r="D18" s="379"/>
      <c r="E18" s="380" t="e">
        <f>ROUND((E17*$D17),2)</f>
        <v>#VALUE!</v>
      </c>
      <c r="F18" s="380" t="e">
        <f aca="true" t="shared" si="0" ref="F18:P18">ROUND((F17*$D17),2)</f>
        <v>#VALUE!</v>
      </c>
      <c r="G18" s="380" t="e">
        <f t="shared" si="0"/>
        <v>#VALUE!</v>
      </c>
      <c r="H18" s="380" t="e">
        <f t="shared" si="0"/>
        <v>#VALUE!</v>
      </c>
      <c r="I18" s="380" t="e">
        <f t="shared" si="0"/>
        <v>#VALUE!</v>
      </c>
      <c r="J18" s="380" t="e">
        <f t="shared" si="0"/>
        <v>#VALUE!</v>
      </c>
      <c r="K18" s="380" t="e">
        <f t="shared" si="0"/>
        <v>#VALUE!</v>
      </c>
      <c r="L18" s="380" t="e">
        <f t="shared" si="0"/>
        <v>#VALUE!</v>
      </c>
      <c r="M18" s="380" t="e">
        <f t="shared" si="0"/>
        <v>#VALUE!</v>
      </c>
      <c r="N18" s="380" t="e">
        <f t="shared" si="0"/>
        <v>#VALUE!</v>
      </c>
      <c r="O18" s="380" t="e">
        <f t="shared" si="0"/>
        <v>#VALUE!</v>
      </c>
      <c r="P18" s="380" t="e">
        <f t="shared" si="0"/>
        <v>#VALUE!</v>
      </c>
      <c r="Q18" s="308"/>
    </row>
    <row r="19" spans="1:17" ht="23.25" customHeight="1">
      <c r="A19" s="381">
        <f>Orçamento!A18</f>
        <v>2</v>
      </c>
      <c r="B19" s="382" t="str">
        <f>Orçamento!D18</f>
        <v>DEMOLIÇÃO E FUNDAÇÃO</v>
      </c>
      <c r="C19" s="383" t="e">
        <f>Resumo!E19</f>
        <v>#VALUE!</v>
      </c>
      <c r="D19" s="384" t="e">
        <f>Resumo!D19</f>
        <v>#VALUE!</v>
      </c>
      <c r="E19" s="305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7"/>
      <c r="Q19" s="308"/>
    </row>
    <row r="20" spans="1:17" ht="14.25" customHeight="1" thickBot="1">
      <c r="A20" s="376"/>
      <c r="B20" s="377"/>
      <c r="C20" s="378"/>
      <c r="D20" s="379"/>
      <c r="E20" s="380" t="e">
        <f>ROUND((E19*$D19),2)</f>
        <v>#VALUE!</v>
      </c>
      <c r="F20" s="380" t="e">
        <f aca="true" t="shared" si="1" ref="F20:P20">ROUND((F19*$D19),2)</f>
        <v>#VALUE!</v>
      </c>
      <c r="G20" s="380" t="e">
        <f t="shared" si="1"/>
        <v>#VALUE!</v>
      </c>
      <c r="H20" s="380" t="e">
        <f t="shared" si="1"/>
        <v>#VALUE!</v>
      </c>
      <c r="I20" s="380" t="e">
        <f t="shared" si="1"/>
        <v>#VALUE!</v>
      </c>
      <c r="J20" s="380" t="e">
        <f t="shared" si="1"/>
        <v>#VALUE!</v>
      </c>
      <c r="K20" s="380" t="e">
        <f t="shared" si="1"/>
        <v>#VALUE!</v>
      </c>
      <c r="L20" s="380" t="e">
        <f t="shared" si="1"/>
        <v>#VALUE!</v>
      </c>
      <c r="M20" s="380" t="e">
        <f t="shared" si="1"/>
        <v>#VALUE!</v>
      </c>
      <c r="N20" s="380" t="e">
        <f t="shared" si="1"/>
        <v>#VALUE!</v>
      </c>
      <c r="O20" s="380" t="e">
        <f t="shared" si="1"/>
        <v>#VALUE!</v>
      </c>
      <c r="P20" s="380" t="e">
        <f t="shared" si="1"/>
        <v>#VALUE!</v>
      </c>
      <c r="Q20" s="308"/>
    </row>
    <row r="21" spans="1:17" ht="23.25" customHeight="1">
      <c r="A21" s="381">
        <f>Orçamento!A30</f>
        <v>3</v>
      </c>
      <c r="B21" s="382" t="str">
        <f>Orçamento!D30</f>
        <v>INSTALAÇÃO ELÉTRICA</v>
      </c>
      <c r="C21" s="383" t="e">
        <f>Resumo!E21</f>
        <v>#VALUE!</v>
      </c>
      <c r="D21" s="384" t="e">
        <f>Resumo!D21</f>
        <v>#VALUE!</v>
      </c>
      <c r="E21" s="309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308"/>
    </row>
    <row r="22" spans="1:17" ht="14.25" customHeight="1" thickBot="1">
      <c r="A22" s="385"/>
      <c r="B22" s="386"/>
      <c r="C22" s="387"/>
      <c r="D22" s="388"/>
      <c r="E22" s="389" t="e">
        <f>ROUND((E21*$D21),2)</f>
        <v>#VALUE!</v>
      </c>
      <c r="F22" s="389" t="e">
        <f aca="true" t="shared" si="2" ref="F22:P22">ROUND((F21*$D21),2)</f>
        <v>#VALUE!</v>
      </c>
      <c r="G22" s="389" t="e">
        <f t="shared" si="2"/>
        <v>#VALUE!</v>
      </c>
      <c r="H22" s="389" t="e">
        <f t="shared" si="2"/>
        <v>#VALUE!</v>
      </c>
      <c r="I22" s="389" t="e">
        <f t="shared" si="2"/>
        <v>#VALUE!</v>
      </c>
      <c r="J22" s="389" t="e">
        <f t="shared" si="2"/>
        <v>#VALUE!</v>
      </c>
      <c r="K22" s="389" t="e">
        <f t="shared" si="2"/>
        <v>#VALUE!</v>
      </c>
      <c r="L22" s="389" t="e">
        <f t="shared" si="2"/>
        <v>#VALUE!</v>
      </c>
      <c r="M22" s="389" t="e">
        <f t="shared" si="2"/>
        <v>#VALUE!</v>
      </c>
      <c r="N22" s="389" t="e">
        <f t="shared" si="2"/>
        <v>#VALUE!</v>
      </c>
      <c r="O22" s="389" t="e">
        <f t="shared" si="2"/>
        <v>#VALUE!</v>
      </c>
      <c r="P22" s="389" t="e">
        <f t="shared" si="2"/>
        <v>#VALUE!</v>
      </c>
      <c r="Q22" s="308"/>
    </row>
    <row r="23" spans="1:18" s="303" customFormat="1" ht="12" customHeight="1" thickBot="1">
      <c r="A23" s="390"/>
      <c r="B23" s="391"/>
      <c r="C23" s="392"/>
      <c r="D23" s="392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  <c r="Q23" s="304"/>
      <c r="R23" s="304"/>
    </row>
    <row r="24" spans="1:16" ht="9.75" customHeight="1" thickBot="1">
      <c r="A24" s="395"/>
      <c r="B24" s="396" t="s">
        <v>47</v>
      </c>
      <c r="C24" s="397" t="e">
        <f>SUM(C17:C22)</f>
        <v>#VALUE!</v>
      </c>
      <c r="D24" s="398" t="e">
        <f>SUM(D17:D22)</f>
        <v>#VALUE!</v>
      </c>
      <c r="E24" s="399" t="e">
        <f>ROUND(E18+E20+E22,2)</f>
        <v>#VALUE!</v>
      </c>
      <c r="F24" s="399" t="e">
        <f>ROUND(F18+F20+F22,2)</f>
        <v>#VALUE!</v>
      </c>
      <c r="G24" s="399" t="e">
        <f aca="true" t="shared" si="3" ref="G24:P24">ROUND(G18+G20+G22,2)</f>
        <v>#VALUE!</v>
      </c>
      <c r="H24" s="399" t="e">
        <f t="shared" si="3"/>
        <v>#VALUE!</v>
      </c>
      <c r="I24" s="399" t="e">
        <f t="shared" si="3"/>
        <v>#VALUE!</v>
      </c>
      <c r="J24" s="399" t="e">
        <f t="shared" si="3"/>
        <v>#VALUE!</v>
      </c>
      <c r="K24" s="399" t="e">
        <f t="shared" si="3"/>
        <v>#VALUE!</v>
      </c>
      <c r="L24" s="399" t="e">
        <f t="shared" si="3"/>
        <v>#VALUE!</v>
      </c>
      <c r="M24" s="399" t="e">
        <f t="shared" si="3"/>
        <v>#VALUE!</v>
      </c>
      <c r="N24" s="399" t="e">
        <f t="shared" si="3"/>
        <v>#VALUE!</v>
      </c>
      <c r="O24" s="399" t="e">
        <f t="shared" si="3"/>
        <v>#VALUE!</v>
      </c>
      <c r="P24" s="400" t="e">
        <f t="shared" si="3"/>
        <v>#VALUE!</v>
      </c>
    </row>
    <row r="25" spans="1:16" ht="9.75" customHeight="1" thickBot="1">
      <c r="A25" s="395"/>
      <c r="B25" s="396"/>
      <c r="C25" s="397"/>
      <c r="D25" s="398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2"/>
    </row>
    <row r="26" spans="1:16" ht="9.75" customHeight="1" thickBot="1">
      <c r="A26" s="395"/>
      <c r="B26" s="396"/>
      <c r="C26" s="397"/>
      <c r="D26" s="398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4"/>
    </row>
    <row r="27" spans="1:16" ht="13.5" customHeight="1" thickBot="1">
      <c r="A27" s="405"/>
      <c r="B27" s="406" t="s">
        <v>48</v>
      </c>
      <c r="C27" s="407" t="e">
        <f>D27/D24</f>
        <v>#VALUE!</v>
      </c>
      <c r="D27" s="408" t="e">
        <f>SUM(E24:P26)</f>
        <v>#VALUE!</v>
      </c>
      <c r="E27" s="409" t="e">
        <f>E24</f>
        <v>#VALUE!</v>
      </c>
      <c r="F27" s="409" t="e">
        <f>E27+F24</f>
        <v>#VALUE!</v>
      </c>
      <c r="G27" s="409" t="e">
        <f aca="true" t="shared" si="4" ref="G27:P27">F27+G24</f>
        <v>#VALUE!</v>
      </c>
      <c r="H27" s="409" t="e">
        <f t="shared" si="4"/>
        <v>#VALUE!</v>
      </c>
      <c r="I27" s="409" t="e">
        <f t="shared" si="4"/>
        <v>#VALUE!</v>
      </c>
      <c r="J27" s="409" t="e">
        <f t="shared" si="4"/>
        <v>#VALUE!</v>
      </c>
      <c r="K27" s="409" t="e">
        <f t="shared" si="4"/>
        <v>#VALUE!</v>
      </c>
      <c r="L27" s="409" t="e">
        <f t="shared" si="4"/>
        <v>#VALUE!</v>
      </c>
      <c r="M27" s="409" t="e">
        <f t="shared" si="4"/>
        <v>#VALUE!</v>
      </c>
      <c r="N27" s="409" t="e">
        <f t="shared" si="4"/>
        <v>#VALUE!</v>
      </c>
      <c r="O27" s="409" t="e">
        <f t="shared" si="4"/>
        <v>#VALUE!</v>
      </c>
      <c r="P27" s="409" t="e">
        <f t="shared" si="4"/>
        <v>#VALUE!</v>
      </c>
    </row>
    <row r="28" spans="1:16" ht="13.5" customHeight="1" thickBot="1">
      <c r="A28" s="405"/>
      <c r="B28" s="406"/>
      <c r="C28" s="407"/>
      <c r="D28" s="408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</row>
    <row r="29" spans="1:16" ht="13.5" customHeight="1" thickBot="1">
      <c r="A29" s="411"/>
      <c r="B29" s="412"/>
      <c r="C29" s="413"/>
      <c r="D29" s="414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</row>
    <row r="30" spans="1:9" ht="12.75">
      <c r="A30" s="312"/>
      <c r="B30" s="312"/>
      <c r="C30" s="312"/>
      <c r="D30" s="312"/>
      <c r="E30" s="312"/>
      <c r="F30" s="312"/>
      <c r="G30" s="312"/>
      <c r="H30" s="312"/>
      <c r="I30" s="312"/>
    </row>
    <row r="31" spans="1:9" ht="12.75">
      <c r="A31" s="312"/>
      <c r="B31" s="312"/>
      <c r="C31" s="312"/>
      <c r="D31" s="312"/>
      <c r="E31" s="312"/>
      <c r="F31" s="312"/>
      <c r="G31" s="312"/>
      <c r="H31" s="312"/>
      <c r="I31" s="312"/>
    </row>
    <row r="32" spans="4:14" ht="12.75">
      <c r="D32" s="315"/>
      <c r="K32" s="304"/>
      <c r="L32" s="304"/>
      <c r="N32" s="304"/>
    </row>
    <row r="33" spans="2:15" ht="12.75">
      <c r="B33" s="316"/>
      <c r="K33" s="318"/>
      <c r="L33" s="319"/>
      <c r="M33" s="319"/>
      <c r="N33" s="320"/>
      <c r="O33" s="319"/>
    </row>
    <row r="34" spans="2:15" ht="12.75">
      <c r="B34" s="316"/>
      <c r="K34" s="318"/>
      <c r="L34" s="319"/>
      <c r="M34" s="319"/>
      <c r="N34" s="320"/>
      <c r="O34" s="319"/>
    </row>
    <row r="35" spans="2:15" ht="12.75" customHeight="1">
      <c r="B35" s="180"/>
      <c r="C35" s="248"/>
      <c r="D35" s="248"/>
      <c r="E35" s="179"/>
      <c r="F35" s="179"/>
      <c r="K35" s="318"/>
      <c r="L35" s="319"/>
      <c r="M35" s="319"/>
      <c r="N35" s="320"/>
      <c r="O35" s="319"/>
    </row>
    <row r="36" spans="2:15" ht="18">
      <c r="B36" s="227"/>
      <c r="C36" s="321"/>
      <c r="D36" s="321"/>
      <c r="E36" s="322"/>
      <c r="F36" s="322"/>
      <c r="G36" s="323"/>
      <c r="H36" s="323"/>
      <c r="I36" s="323"/>
      <c r="K36" s="318"/>
      <c r="L36" s="324"/>
      <c r="M36" s="324"/>
      <c r="N36" s="325"/>
      <c r="O36" s="324"/>
    </row>
    <row r="37" spans="2:15" ht="12.75" customHeight="1">
      <c r="B37" s="203"/>
      <c r="C37" s="326"/>
      <c r="D37" s="326"/>
      <c r="E37" s="327"/>
      <c r="F37" s="327"/>
      <c r="G37" s="323"/>
      <c r="H37" s="323"/>
      <c r="I37" s="323"/>
      <c r="K37" s="318"/>
      <c r="L37" s="324"/>
      <c r="M37" s="324"/>
      <c r="N37" s="325"/>
      <c r="O37" s="324"/>
    </row>
    <row r="38" spans="2:15" ht="12.75" customHeight="1">
      <c r="B38" s="203"/>
      <c r="C38" s="326"/>
      <c r="D38" s="326"/>
      <c r="E38" s="328"/>
      <c r="F38" s="328"/>
      <c r="G38" s="323"/>
      <c r="K38" s="318"/>
      <c r="L38" s="324"/>
      <c r="M38" s="324"/>
      <c r="N38" s="325"/>
      <c r="O38" s="324"/>
    </row>
    <row r="39" spans="2:15" ht="12.75">
      <c r="B39" s="222"/>
      <c r="C39" s="329"/>
      <c r="D39" s="329"/>
      <c r="E39" s="328"/>
      <c r="F39" s="328"/>
      <c r="K39" s="318"/>
      <c r="L39" s="324"/>
      <c r="M39" s="324"/>
      <c r="N39" s="325"/>
      <c r="O39" s="324"/>
    </row>
  </sheetData>
  <sheetProtection password="C805" sheet="1" objects="1" scenarios="1" formatCells="0" formatColumns="0" formatRows="0" selectLockedCells="1"/>
  <mergeCells count="76">
    <mergeCell ref="P27:P29"/>
    <mergeCell ref="J27:J29"/>
    <mergeCell ref="K27:K29"/>
    <mergeCell ref="L27:L29"/>
    <mergeCell ref="M27:M29"/>
    <mergeCell ref="N27:N29"/>
    <mergeCell ref="O27:O29"/>
    <mergeCell ref="L24:L26"/>
    <mergeCell ref="M24:M26"/>
    <mergeCell ref="N24:N26"/>
    <mergeCell ref="O24:O26"/>
    <mergeCell ref="P24:P26"/>
    <mergeCell ref="E27:E29"/>
    <mergeCell ref="F27:F29"/>
    <mergeCell ref="G27:G29"/>
    <mergeCell ref="H27:H29"/>
    <mergeCell ref="I27:I29"/>
    <mergeCell ref="F24:F26"/>
    <mergeCell ref="G24:G26"/>
    <mergeCell ref="H24:H26"/>
    <mergeCell ref="I24:I26"/>
    <mergeCell ref="J24:J26"/>
    <mergeCell ref="K24:K26"/>
    <mergeCell ref="L14:L15"/>
    <mergeCell ref="M14:M15"/>
    <mergeCell ref="N14:N15"/>
    <mergeCell ref="O14:O15"/>
    <mergeCell ref="P14:P15"/>
    <mergeCell ref="K7:M7"/>
    <mergeCell ref="N7:P7"/>
    <mergeCell ref="K9:M9"/>
    <mergeCell ref="N9:P9"/>
    <mergeCell ref="K11:M11"/>
    <mergeCell ref="F14:F15"/>
    <mergeCell ref="G14:G15"/>
    <mergeCell ref="H14:H15"/>
    <mergeCell ref="I14:I15"/>
    <mergeCell ref="J14:J15"/>
    <mergeCell ref="K14:K15"/>
    <mergeCell ref="C35:D35"/>
    <mergeCell ref="C36:D36"/>
    <mergeCell ref="C37:D37"/>
    <mergeCell ref="C38:D38"/>
    <mergeCell ref="C39:D39"/>
    <mergeCell ref="E14:E15"/>
    <mergeCell ref="E24:E26"/>
    <mergeCell ref="A27:A29"/>
    <mergeCell ref="B27:B29"/>
    <mergeCell ref="C27:C29"/>
    <mergeCell ref="D27:D29"/>
    <mergeCell ref="A24:A26"/>
    <mergeCell ref="B24:B26"/>
    <mergeCell ref="C24:C26"/>
    <mergeCell ref="D24:D26"/>
    <mergeCell ref="B14:B15"/>
    <mergeCell ref="A21:A22"/>
    <mergeCell ref="B21:B22"/>
    <mergeCell ref="C21:C22"/>
    <mergeCell ref="D21:D22"/>
    <mergeCell ref="A19:A20"/>
    <mergeCell ref="B19:B20"/>
    <mergeCell ref="C19:C20"/>
    <mergeCell ref="D19:D20"/>
    <mergeCell ref="B7:D7"/>
    <mergeCell ref="E7:G7"/>
    <mergeCell ref="A17:A18"/>
    <mergeCell ref="B17:B18"/>
    <mergeCell ref="C17:C18"/>
    <mergeCell ref="D17:D18"/>
    <mergeCell ref="A14:A15"/>
    <mergeCell ref="H7:J7"/>
    <mergeCell ref="E11:G11"/>
    <mergeCell ref="H11:J11"/>
    <mergeCell ref="N11:P11"/>
    <mergeCell ref="E9:G9"/>
    <mergeCell ref="H9:J9"/>
  </mergeCells>
  <conditionalFormatting sqref="E19:P19 E21:P21 E17:P17">
    <cfRule type="cellIs" priority="5" dxfId="1" operator="equal" stopIfTrue="1">
      <formula>0</formula>
    </cfRule>
    <cfRule type="cellIs" priority="6" dxfId="14" operator="greaterThan" stopIfTrue="1">
      <formula>0.0000001</formula>
    </cfRule>
  </conditionalFormatting>
  <conditionalFormatting sqref="E19:P19 E21:P21 E17:P17">
    <cfRule type="cellIs" priority="3" dxfId="1" operator="equal" stopIfTrue="1">
      <formula>0</formula>
    </cfRule>
    <cfRule type="cellIs" priority="4" dxfId="15" operator="greaterThan" stopIfTrue="1">
      <formula>0.0000001</formula>
    </cfRule>
  </conditionalFormatting>
  <conditionalFormatting sqref="E19:P19 E21:P21 E17:P17">
    <cfRule type="cellIs" priority="1" dxfId="1" operator="equal" stopIfTrue="1">
      <formula>0</formula>
    </cfRule>
    <cfRule type="cellIs" priority="2" dxfId="16" operator="greaterThan" stopIfTrue="1">
      <formula>0.0000001</formula>
    </cfRule>
  </conditionalFormatting>
  <printOptions/>
  <pageMargins left="1.299212598425197" right="0.5118110236220472" top="0.7874015748031497" bottom="0.7874015748031497" header="0.31496062992125984" footer="0.31496062992125984"/>
  <pageSetup fitToHeight="0" horizontalDpi="600" verticalDpi="600" orientation="landscape" paperSize="9" scale="45" r:id="rId1"/>
  <colBreaks count="2" manualBreakCount="2">
    <brk id="10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Administrador</cp:lastModifiedBy>
  <cp:lastPrinted>2021-12-14T14:42:22Z</cp:lastPrinted>
  <dcterms:created xsi:type="dcterms:W3CDTF">2017-01-12T18:28:45Z</dcterms:created>
  <dcterms:modified xsi:type="dcterms:W3CDTF">2021-12-14T16:33:04Z</dcterms:modified>
  <cp:category/>
  <cp:version/>
  <cp:contentType/>
  <cp:contentStatus/>
</cp:coreProperties>
</file>