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9135" tabRatio="621" activeTab="0"/>
  </bookViews>
  <sheets>
    <sheet name="Orçamento" sheetId="1" r:id="rId1"/>
    <sheet name="Composições" sheetId="2" r:id="rId2"/>
    <sheet name="Cronograma Mensal" sheetId="3" r:id="rId3"/>
    <sheet name="Resumo" sheetId="4" r:id="rId4"/>
  </sheets>
  <externalReferences>
    <externalReference r:id="rId7"/>
    <externalReference r:id="rId8"/>
    <externalReference r:id="rId9"/>
  </externalReferences>
  <definedNames>
    <definedName name="_xlfn.IFERROR" hidden="1">#NAME?</definedName>
    <definedName name="_xlfn_IFERROR">NA()</definedName>
    <definedName name="_xlnm_Print_Area_1">'Orçamento'!$A$1:$I$609</definedName>
    <definedName name="_xlnm_Print_Area_2">#REF!</definedName>
    <definedName name="_xlnm_Print_Area_3">'Resumo'!$A$1:$E$47</definedName>
    <definedName name="_xlnm_Print_Area_4" localSheetId="2">'Cronograma Mensal'!$A$1:$F$61</definedName>
    <definedName name="_xlnm_Print_Area_4">#REF!</definedName>
    <definedName name="_xlnm_Print_Titles_1">'Orçamento'!$1:$13</definedName>
    <definedName name="_xlnm_Print_Titles_2">#REF!</definedName>
    <definedName name="_xlnm_Print_Titles_3">'Resumo'!$1:$15</definedName>
    <definedName name="_xlnm.Print_Area" localSheetId="1">'Composições'!$A$1:$G$67</definedName>
    <definedName name="_xlnm.Print_Area" localSheetId="2">'Cronograma Mensal'!$A$1:$V$67</definedName>
    <definedName name="_xlnm.Print_Area" localSheetId="0">'Orçamento'!$A$1:$I$618</definedName>
    <definedName name="_xlnm.Print_Area" localSheetId="3">'Resumo'!$A$1:$E$47</definedName>
    <definedName name="DESONERACAO" hidden="1">IF(OR(Import.Desoneracao="DESONERADO",Import.Desoneracao="SIM"),"SIM","NÃO")</definedName>
    <definedName name="Excel_BuiltIn__FilterDatabase" localSheetId="0">'Orçamento'!$B$262:$G$525</definedName>
    <definedName name="Excel_BuiltIn_Print_Area" localSheetId="0">'Orçamento'!$A$1:$I$612</definedName>
    <definedName name="Import.Desoneracao" hidden="1">OFFSET('[3]DADOS'!$G$18,0,-1)</definedName>
    <definedName name="ORÇAMENTO.BancoRef" hidden="1">'Orçamento'!$E$8</definedName>
    <definedName name="REFERENCIA.Descricao" hidden="1">IF(ISNUMBER('Composições'!$AF1),OFFSET(INDIRECT(ORÇAMENTO.BancoRef),'Composições'!$AF1-1,3,1),'Composições'!$AF1)</definedName>
    <definedName name="REFERENCIA.Desonerado" hidden="1">IF(ISNUMBER('Orçamento'!$AE1),VALUE(OFFSET(INDIRECT(ORÇAMENTO.BancoRef),'Orçamento'!$AE1-1,5,1)),0)</definedName>
    <definedName name="REFERENCIA.NaoDesonerado" hidden="1">IF(ISNUMBER('Orçamento'!$AE1),VALUE(OFFSET(INDIRECT(ORÇAMENTO.BancoRef),'Orçamento'!$AE1-1,6,1)),0)</definedName>
    <definedName name="SHARED_FORMULA_0_19_0_19_0" localSheetId="1">#REF!+1</definedName>
    <definedName name="SHARED_FORMULA_0_19_0_19_0">#REF!+1</definedName>
    <definedName name="SHARED_FORMULA_6_101_6_101_4" localSheetId="1">ROUND(#REF!*#REF!,2)</definedName>
    <definedName name="SHARED_FORMULA_6_101_6_101_4">ROUND(#REF!*#REF!,2)</definedName>
    <definedName name="SHARED_FORMULA_6_123_6_123_4" localSheetId="1">ROUND(#REF!*#REF!,2)</definedName>
    <definedName name="SHARED_FORMULA_6_123_6_123_4">ROUND(#REF!*#REF!,2)</definedName>
    <definedName name="SHARED_FORMULA_6_131_6_131_3" localSheetId="1">#REF!*#REF!</definedName>
    <definedName name="SHARED_FORMULA_6_131_6_131_3">#REF!*#REF!</definedName>
    <definedName name="SHARED_FORMULA_6_15_6_15_4" localSheetId="1">ROUND(#REF!*#REF!,2)</definedName>
    <definedName name="SHARED_FORMULA_6_15_6_15_4">ROUND(#REF!*#REF!,2)</definedName>
    <definedName name="SHARED_FORMULA_6_155_6_155_3" localSheetId="1">#REF!*#REF!</definedName>
    <definedName name="SHARED_FORMULA_6_155_6_155_3">#REF!*#REF!</definedName>
    <definedName name="SHARED_FORMULA_6_192_6_192_3" localSheetId="1">#REF!*#REF!</definedName>
    <definedName name="SHARED_FORMULA_6_192_6_192_3">#REF!*#REF!</definedName>
    <definedName name="SHARED_FORMULA_6_212_6_212_3" localSheetId="1">#REF!*#REF!</definedName>
    <definedName name="SHARED_FORMULA_6_212_6_212_3">#REF!*#REF!</definedName>
    <definedName name="SHARED_FORMULA_6_221_6_221_3" localSheetId="1">#REF!*#REF!</definedName>
    <definedName name="SHARED_FORMULA_6_221_6_221_3">#REF!*#REF!</definedName>
    <definedName name="SHARED_FORMULA_6_238_6_238_3" localSheetId="1">#REF!*#REF!</definedName>
    <definedName name="SHARED_FORMULA_6_238_6_238_3">#REF!*#REF!</definedName>
    <definedName name="SHARED_FORMULA_6_247_6_247_3" localSheetId="1">#REF!*#REF!</definedName>
    <definedName name="SHARED_FORMULA_6_247_6_247_3">#REF!*#REF!</definedName>
    <definedName name="SHARED_FORMULA_6_292_6_292_3" localSheetId="1">#REF!*#REF!</definedName>
    <definedName name="SHARED_FORMULA_6_292_6_292_3">#REF!*#REF!</definedName>
    <definedName name="SHARED_FORMULA_6_311_6_311_3" localSheetId="1">#REF!*#REF!</definedName>
    <definedName name="SHARED_FORMULA_6_311_6_311_3">#REF!*#REF!</definedName>
    <definedName name="SHARED_FORMULA_6_324_6_324_3" localSheetId="1">#REF!*#REF!</definedName>
    <definedName name="SHARED_FORMULA_6_324_6_324_3">#REF!*#REF!</definedName>
    <definedName name="SHARED_FORMULA_6_334_6_334_3" localSheetId="1">#REF!*#REF!</definedName>
    <definedName name="SHARED_FORMULA_6_334_6_334_3">#REF!*#REF!</definedName>
    <definedName name="SHARED_FORMULA_6_354_6_354_3" localSheetId="1">#REF!*#REF!</definedName>
    <definedName name="SHARED_FORMULA_6_354_6_354_3">#REF!*#REF!</definedName>
    <definedName name="SHARED_FORMULA_6_369_6_369_3" localSheetId="1">#REF!*#REF!</definedName>
    <definedName name="SHARED_FORMULA_6_369_6_369_3">#REF!*#REF!</definedName>
    <definedName name="SHARED_FORMULA_6_43_6_43_3" localSheetId="1">#REF!*#REF!</definedName>
    <definedName name="SHARED_FORMULA_6_43_6_43_3">#REF!*#REF!</definedName>
    <definedName name="SHARED_FORMULA_6_473_6_473_3" localSheetId="1">#REF!*#REF!</definedName>
    <definedName name="SHARED_FORMULA_6_473_6_473_3">#REF!*#REF!</definedName>
    <definedName name="SHARED_FORMULA_6_481_6_481_3" localSheetId="1">#REF!*#REF!</definedName>
    <definedName name="SHARED_FORMULA_6_481_6_481_3">#REF!*#REF!</definedName>
    <definedName name="SHARED_FORMULA_6_496_6_496_3" localSheetId="1">#REF!*#REF!</definedName>
    <definedName name="SHARED_FORMULA_6_496_6_496_3">#REF!*#REF!</definedName>
    <definedName name="SHARED_FORMULA_6_543_6_543_3" localSheetId="1">#REF!*#REF!</definedName>
    <definedName name="SHARED_FORMULA_6_543_6_543_3">#REF!*#REF!</definedName>
    <definedName name="SHARED_FORMULA_6_600_6_600_3" localSheetId="1">#REF!*#REF!</definedName>
    <definedName name="SHARED_FORMULA_6_600_6_600_3">#REF!*#REF!</definedName>
    <definedName name="SHARED_FORMULA_6_67_6_67_3" localSheetId="1">#REF!*#REF!</definedName>
    <definedName name="SHARED_FORMULA_6_67_6_67_3">#REF!*#REF!</definedName>
    <definedName name="SHARED_FORMULA_6_77_6_77_3" localSheetId="1">#REF!*#REF!</definedName>
    <definedName name="SHARED_FORMULA_6_77_6_77_3">#REF!*#REF!</definedName>
    <definedName name="SHARED_FORMULA_6_93_6_93_4" localSheetId="1">ROUND(#REF!*#REF!,2)</definedName>
    <definedName name="SHARED_FORMULA_6_93_6_93_4">ROUND(#REF!*#REF!,2)</definedName>
    <definedName name="SHARED_FORMULA_7_130_7_130_3" localSheetId="1">#REF!/#REF!*100</definedName>
    <definedName name="SHARED_FORMULA_7_130_7_130_3">#REF!/#REF!*100</definedName>
    <definedName name="SHARED_FORMULA_7_154_7_154_3" localSheetId="1">#REF!/#REF!*100</definedName>
    <definedName name="SHARED_FORMULA_7_154_7_154_3">#REF!/#REF!*100</definedName>
    <definedName name="SHARED_FORMULA_7_192_7_192_3" localSheetId="1">#REF!/#REF!*100</definedName>
    <definedName name="SHARED_FORMULA_7_192_7_192_3">#REF!/#REF!*100</definedName>
    <definedName name="SHARED_FORMULA_7_212_7_212_3" localSheetId="1">#REF!/#REF!*100</definedName>
    <definedName name="SHARED_FORMULA_7_212_7_212_3">#REF!/#REF!*100</definedName>
    <definedName name="SHARED_FORMULA_7_238_7_238_3" localSheetId="1">#REF!/#REF!*100</definedName>
    <definedName name="SHARED_FORMULA_7_238_7_238_3">#REF!/#REF!*100</definedName>
    <definedName name="SHARED_FORMULA_7_247_7_247_3" localSheetId="1">#REF!/#REF!*100</definedName>
    <definedName name="SHARED_FORMULA_7_247_7_247_3">#REF!/#REF!*100</definedName>
    <definedName name="SHARED_FORMULA_7_292_7_292_3" localSheetId="1">#REF!/#REF!*100</definedName>
    <definedName name="SHARED_FORMULA_7_292_7_292_3">#REF!/#REF!*100</definedName>
    <definedName name="SHARED_FORMULA_7_311_7_311_3" localSheetId="1">#REF!/#REF!*100</definedName>
    <definedName name="SHARED_FORMULA_7_311_7_311_3">#REF!/#REF!*100</definedName>
    <definedName name="SHARED_FORMULA_7_324_7_324_3" localSheetId="1">#REF!/#REF!*100</definedName>
    <definedName name="SHARED_FORMULA_7_324_7_324_3">#REF!/#REF!*100</definedName>
    <definedName name="SHARED_FORMULA_7_334_7_334_3" localSheetId="1">#REF!/#REF!*100</definedName>
    <definedName name="SHARED_FORMULA_7_334_7_334_3">#REF!/#REF!*100</definedName>
    <definedName name="SHARED_FORMULA_7_354_7_354_3" localSheetId="1">#REF!/#REF!*100</definedName>
    <definedName name="SHARED_FORMULA_7_354_7_354_3">#REF!/#REF!*100</definedName>
    <definedName name="SHARED_FORMULA_7_369_7_369_3" localSheetId="1">#REF!/#REF!*100</definedName>
    <definedName name="SHARED_FORMULA_7_369_7_369_3">#REF!/#REF!*100</definedName>
    <definedName name="SHARED_FORMULA_7_401_7_401_3" localSheetId="1">#REF!/#REF!*100</definedName>
    <definedName name="SHARED_FORMULA_7_401_7_401_3">#REF!/#REF!*100</definedName>
    <definedName name="SHARED_FORMULA_7_43_7_43_3" localSheetId="1">#REF!/#REF!*100</definedName>
    <definedName name="SHARED_FORMULA_7_43_7_43_3">#REF!/#REF!*100</definedName>
    <definedName name="SHARED_FORMULA_7_433_7_433_3" localSheetId="1">#REF!/#REF!*100</definedName>
    <definedName name="SHARED_FORMULA_7_433_7_433_3">#REF!/#REF!*100</definedName>
    <definedName name="SHARED_FORMULA_7_465_7_465_3" localSheetId="1">#REF!/#REF!*100</definedName>
    <definedName name="SHARED_FORMULA_7_465_7_465_3">#REF!/#REF!*100</definedName>
    <definedName name="SHARED_FORMULA_7_473_7_473_3" localSheetId="1">#REF!/#REF!*100</definedName>
    <definedName name="SHARED_FORMULA_7_473_7_473_3">#REF!/#REF!*100</definedName>
    <definedName name="SHARED_FORMULA_7_496_7_496_3" localSheetId="1">#REF!/#REF!*100</definedName>
    <definedName name="SHARED_FORMULA_7_496_7_496_3">#REF!/#REF!*100</definedName>
    <definedName name="SHARED_FORMULA_7_539_7_539_3" localSheetId="1">#REF!/#REF!*100</definedName>
    <definedName name="SHARED_FORMULA_7_539_7_539_3">#REF!/#REF!*100</definedName>
    <definedName name="SHARED_FORMULA_7_547_7_547_3" localSheetId="1">#REF!/#REF!*100</definedName>
    <definedName name="SHARED_FORMULA_7_547_7_547_3">#REF!/#REF!*100</definedName>
    <definedName name="SHARED_FORMULA_7_601_7_601_3" localSheetId="1">#REF!/#REF!*100</definedName>
    <definedName name="SHARED_FORMULA_7_601_7_601_3">#REF!/#REF!*100</definedName>
    <definedName name="SHARED_FORMULA_7_66_7_66_3" localSheetId="1">#REF!/#REF!*100</definedName>
    <definedName name="SHARED_FORMULA_7_66_7_66_3">#REF!/#REF!*100</definedName>
    <definedName name="SHARED_FORMULA_7_76_7_76_3" localSheetId="1">#REF!/#REF!*100</definedName>
    <definedName name="SHARED_FORMULA_7_76_7_76_3">#REF!/#REF!*100</definedName>
    <definedName name="SHARED_FORMULA_8_19_8_19_0" localSheetId="1">#REF!*#REF!</definedName>
    <definedName name="SHARED_FORMULA_8_19_8_19_0">#REF!*#REF!</definedName>
    <definedName name="_xlnm.Print_Titles" localSheetId="2">'Cronograma Mensal'!$A:$D</definedName>
    <definedName name="_xlnm.Print_Titles" localSheetId="0">'Orçamento'!$13:$13</definedName>
    <definedName name="_xlnm.Print_Titles" localSheetId="3">'Resumo'!$1:$15</definedName>
    <definedName name="Z_2483EC8A_7597_461B_9CFC_2FA94ACA4DFB_.wvu.FilterData" localSheetId="0" hidden="1">'Orçamento'!$A$13:$I$612</definedName>
    <definedName name="Z_29968698_A86A_456F_9240_BB3FE00129DB__wvu_FilterData" localSheetId="0">'Orçamento'!$A$13:$J$612</definedName>
    <definedName name="Z_30999B9E_2E65_4663_976F_9A54CE05102E__wvu_FilterData" localSheetId="0">'Orçamento'!$A$13:$J$612</definedName>
    <definedName name="Z_30999B9E_2E65_4663_976F_9A54CE05102E__wvu_PrintArea" localSheetId="2">'Cronograma Mensal'!$A$1:$P$66</definedName>
    <definedName name="Z_30999B9E_2E65_4663_976F_9A54CE05102E__wvu_PrintArea" localSheetId="0">'Orçamento'!$A$1:$I$618</definedName>
    <definedName name="Z_30999B9E_2E65_4663_976F_9A54CE05102E__wvu_PrintArea" localSheetId="3">'Resumo'!$A$1:$E$47</definedName>
    <definedName name="Z_30999B9E_2E65_4663_976F_9A54CE05102E__wvu_PrintTitles" localSheetId="0">'Orçamento'!$1:$13</definedName>
    <definedName name="Z_30999B9E_2E65_4663_976F_9A54CE05102E__wvu_PrintTitles" localSheetId="3">'Resumo'!$1:$15</definedName>
    <definedName name="Z_37FA8F07_9D7A_418D_BC30_0AE0C3739A19__wvu_FilterData" localSheetId="0">'Orçamento'!$A$13:$I$609</definedName>
    <definedName name="Z_37FA8F07_9D7A_418D_BC30_0AE0C3739A19__wvu_PrintArea" localSheetId="2">'Cronograma Mensal'!$A$1:$P$66</definedName>
    <definedName name="Z_37FA8F07_9D7A_418D_BC30_0AE0C3739A19__wvu_PrintArea" localSheetId="3">'Resumo'!$A$1:$E$47</definedName>
    <definedName name="Z_37FA8F07_9D7A_418D_BC30_0AE0C3739A19__wvu_PrintTitles" localSheetId="3">'Resumo'!$1:$15</definedName>
    <definedName name="Z_3B8348FD_7A00_44FD_ACF5_E6A19592872E_.wvu.Cols" localSheetId="2" hidden="1">'Cronograma Mensal'!$E:$H</definedName>
    <definedName name="Z_3B8348FD_7A00_44FD_ACF5_E6A19592872E_.wvu.Cols" localSheetId="0" hidden="1">'Orçamento'!$C:$C</definedName>
    <definedName name="Z_3B8348FD_7A00_44FD_ACF5_E6A19592872E_.wvu.FilterData" localSheetId="0" hidden="1">'Orçamento'!$A$13:$I$612</definedName>
    <definedName name="Z_3B8348FD_7A00_44FD_ACF5_E6A19592872E_.wvu.PrintArea" localSheetId="2" hidden="1">'Cronograma Mensal'!$A$1:$V$67</definedName>
    <definedName name="Z_3B8348FD_7A00_44FD_ACF5_E6A19592872E_.wvu.PrintArea" localSheetId="0" hidden="1">'Orçamento'!$A$1:$I$618</definedName>
    <definedName name="Z_3B8348FD_7A00_44FD_ACF5_E6A19592872E_.wvu.PrintArea" localSheetId="3" hidden="1">'Resumo'!$A$1:$E$47</definedName>
    <definedName name="Z_3B8348FD_7A00_44FD_ACF5_E6A19592872E_.wvu.PrintTitles" localSheetId="2" hidden="1">'Cronograma Mensal'!$A:$D</definedName>
    <definedName name="Z_3B8348FD_7A00_44FD_ACF5_E6A19592872E_.wvu.PrintTitles" localSheetId="0" hidden="1">'Orçamento'!$13:$13</definedName>
    <definedName name="Z_3B8348FD_7A00_44FD_ACF5_E6A19592872E_.wvu.PrintTitles" localSheetId="3" hidden="1">'Resumo'!$1:$15</definedName>
    <definedName name="Z_50160325_FDD6_4995_897D_2F4F0C6430EC__wvu_FilterData" localSheetId="0">'Orçamento'!$A$13:$I$609</definedName>
    <definedName name="Z_50160325_FDD6_4995_897D_2F4F0C6430EC__wvu_PrintArea" localSheetId="2">'Cronograma Mensal'!$A$1:$P$66</definedName>
    <definedName name="Z_50160325_FDD6_4995_897D_2F4F0C6430EC__wvu_PrintArea" localSheetId="0">'Orçamento'!$A$1:$I$618</definedName>
    <definedName name="Z_50160325_FDD6_4995_897D_2F4F0C6430EC__wvu_PrintArea" localSheetId="3">'Resumo'!$A$1:$E$47</definedName>
    <definedName name="Z_50160325_FDD6_4995_897D_2F4F0C6430EC__wvu_PrintTitles" localSheetId="0">'Orçamento'!$1:$13</definedName>
    <definedName name="Z_50160325_FDD6_4995_897D_2F4F0C6430EC__wvu_PrintTitles" localSheetId="3">'Resumo'!$1:$15</definedName>
    <definedName name="Z_51679F6D_52C9_495E_8CE0_A4AA589D4632__wvu_FilterData" localSheetId="0">'Orçamento'!$A$13:$I$609</definedName>
    <definedName name="Z_65A89EDC_E2EF_4E49_9370_82AFDB881213__wvu_FilterData" localSheetId="0">'Orçamento'!$A$13:$I$609</definedName>
    <definedName name="Z_8EC65F00_94CE_4AAC_901F_0F1A78C19FA2__wvu_FilterData" localSheetId="0">'Orçamento'!$A$13:$I$609</definedName>
    <definedName name="Z_B535EED3_096A_4559_AE37_6359A35C71B4_.wvu.Cols" localSheetId="2" hidden="1">'Cronograma Mensal'!$E:$H</definedName>
    <definedName name="Z_B535EED3_096A_4559_AE37_6359A35C71B4_.wvu.Cols" localSheetId="0" hidden="1">'Orçamento'!$C:$C,'Orçamento'!#REF!</definedName>
    <definedName name="Z_B535EED3_096A_4559_AE37_6359A35C71B4_.wvu.FilterData" localSheetId="0" hidden="1">'Orçamento'!$A$13:$J$612</definedName>
    <definedName name="Z_B535EED3_096A_4559_AE37_6359A35C71B4_.wvu.PrintArea" localSheetId="2" hidden="1">'Cronograma Mensal'!$A$1:$V$67</definedName>
    <definedName name="Z_B535EED3_096A_4559_AE37_6359A35C71B4_.wvu.PrintArea" localSheetId="0" hidden="1">'Orçamento'!$A$1:$I$618</definedName>
    <definedName name="Z_B535EED3_096A_4559_AE37_6359A35C71B4_.wvu.PrintArea" localSheetId="3" hidden="1">'Resumo'!$A$1:$E$47</definedName>
    <definedName name="Z_B535EED3_096A_4559_AE37_6359A35C71B4_.wvu.PrintTitles" localSheetId="2" hidden="1">'Cronograma Mensal'!$A:$D</definedName>
    <definedName name="Z_B535EED3_096A_4559_AE37_6359A35C71B4_.wvu.PrintTitles" localSheetId="0" hidden="1">'Orçamento'!$13:$13</definedName>
    <definedName name="Z_B535EED3_096A_4559_AE37_6359A35C71B4_.wvu.PrintTitles" localSheetId="3" hidden="1">'Resumo'!$1:$15</definedName>
    <definedName name="Z_CC09A366_C6A3_4857_97A0_64EABF22978D__wvu_FilterData" localSheetId="0">'Orçamento'!$A$13:$J$612</definedName>
    <definedName name="Z_CE6D2F78_279A_48FF_B90B_4CA40BF0D3DA__wvu_FilterData" localSheetId="0">'Orçamento'!$A$13:$J$612</definedName>
    <definedName name="Z_CE6D2F78_279A_48FF_B90B_4CA40BF0D3DA__wvu_PrintArea" localSheetId="2">'Cronograma Mensal'!$A$1:$P$66</definedName>
    <definedName name="Z_CE6D2F78_279A_48FF_B90B_4CA40BF0D3DA__wvu_PrintArea" localSheetId="0">'Orçamento'!$A$1:$I$618</definedName>
    <definedName name="Z_CE6D2F78_279A_48FF_B90B_4CA40BF0D3DA__wvu_PrintArea" localSheetId="3">'Resumo'!$A$1:$E$47</definedName>
    <definedName name="Z_CE6D2F78_279A_48FF_B90B_4CA40BF0D3DA__wvu_PrintTitles" localSheetId="0">'Orçamento'!$1:$13</definedName>
    <definedName name="Z_CE6D2F78_279A_48FF_B90B_4CA40BF0D3DA__wvu_PrintTitles" localSheetId="3">'Resumo'!$1:$15</definedName>
  </definedNames>
  <calcPr fullCalcOnLoad="1"/>
</workbook>
</file>

<file path=xl/sharedStrings.xml><?xml version="1.0" encoding="utf-8"?>
<sst xmlns="http://schemas.openxmlformats.org/spreadsheetml/2006/main" count="2522" uniqueCount="1330">
  <si>
    <t xml:space="preserve">OBRA: </t>
  </si>
  <si>
    <t xml:space="preserve">Tipo de Intervenção: </t>
  </si>
  <si>
    <t>Área de intervenção:</t>
  </si>
  <si>
    <t>Endereço :</t>
  </si>
  <si>
    <t>Investimento:</t>
  </si>
  <si>
    <t xml:space="preserve">TAB.  REF.: </t>
  </si>
  <si>
    <t>ITEM</t>
  </si>
  <si>
    <t>Ref.</t>
  </si>
  <si>
    <t>DESCRIÇÃO DOS SERVIÇOS</t>
  </si>
  <si>
    <t>Un.</t>
  </si>
  <si>
    <t>Qtd.</t>
  </si>
  <si>
    <t xml:space="preserve">% </t>
  </si>
  <si>
    <t>%</t>
  </si>
  <si>
    <t>R$</t>
  </si>
  <si>
    <t>01.01</t>
  </si>
  <si>
    <t>01.01.01</t>
  </si>
  <si>
    <t>01.01.02</t>
  </si>
  <si>
    <t>01.01.03</t>
  </si>
  <si>
    <t>Composição 1</t>
  </si>
  <si>
    <t>16.06.059</t>
  </si>
  <si>
    <t>01.10.001</t>
  </si>
  <si>
    <t>01.02</t>
  </si>
  <si>
    <t>SERVIÇOS TÉCNICOS</t>
  </si>
  <si>
    <t>01.02.01</t>
  </si>
  <si>
    <t>02.01</t>
  </si>
  <si>
    <t>02.01.01</t>
  </si>
  <si>
    <t>02.01.02</t>
  </si>
  <si>
    <t>02.02</t>
  </si>
  <si>
    <t>02.02.01</t>
  </si>
  <si>
    <t>02.02.02</t>
  </si>
  <si>
    <t>02.03</t>
  </si>
  <si>
    <t>02.03.01</t>
  </si>
  <si>
    <t>02.03.02</t>
  </si>
  <si>
    <t>02.03.03</t>
  </si>
  <si>
    <t>03.01</t>
  </si>
  <si>
    <t>03.01.01</t>
  </si>
  <si>
    <t>03.01.02</t>
  </si>
  <si>
    <t>03.01.03</t>
  </si>
  <si>
    <t>03.01.04</t>
  </si>
  <si>
    <t>03.01.05</t>
  </si>
  <si>
    <t>03.01.06</t>
  </si>
  <si>
    <t>03.01.07</t>
  </si>
  <si>
    <t>03.01.08</t>
  </si>
  <si>
    <t>03.01.09</t>
  </si>
  <si>
    <t>03.01.10</t>
  </si>
  <si>
    <t>06.03.001</t>
  </si>
  <si>
    <t>03.02</t>
  </si>
  <si>
    <t>03.02.01</t>
  </si>
  <si>
    <t>03.02.02</t>
  </si>
  <si>
    <t>03.02.03</t>
  </si>
  <si>
    <t>03.02.04</t>
  </si>
  <si>
    <t>03.02.05</t>
  </si>
  <si>
    <t>03.03</t>
  </si>
  <si>
    <t>03.03.01</t>
  </si>
  <si>
    <t>03.03.02</t>
  </si>
  <si>
    <t>04.01</t>
  </si>
  <si>
    <t>04.01.01</t>
  </si>
  <si>
    <t>04.01.02</t>
  </si>
  <si>
    <t>04.01.03</t>
  </si>
  <si>
    <t>04.02</t>
  </si>
  <si>
    <t>04.02.01</t>
  </si>
  <si>
    <t>04.03</t>
  </si>
  <si>
    <t>04.03.01</t>
  </si>
  <si>
    <t>04.04</t>
  </si>
  <si>
    <t>04.04.01</t>
  </si>
  <si>
    <t>05.01</t>
  </si>
  <si>
    <t>05.01.01</t>
  </si>
  <si>
    <t>05.02</t>
  </si>
  <si>
    <t>05.02.01</t>
  </si>
  <si>
    <t>05.03</t>
  </si>
  <si>
    <t>05.03.01</t>
  </si>
  <si>
    <t>06.01</t>
  </si>
  <si>
    <t>06.01.01</t>
  </si>
  <si>
    <t>06.01.02</t>
  </si>
  <si>
    <t>06.01.03</t>
  </si>
  <si>
    <t>06.02</t>
  </si>
  <si>
    <t>06.02.01</t>
  </si>
  <si>
    <t>06.02.02</t>
  </si>
  <si>
    <t>06.02.03</t>
  </si>
  <si>
    <t>06.03</t>
  </si>
  <si>
    <t>06.03.01</t>
  </si>
  <si>
    <t>06.03.02</t>
  </si>
  <si>
    <t>06.03.03</t>
  </si>
  <si>
    <t>07.01</t>
  </si>
  <si>
    <t>07.01.01</t>
  </si>
  <si>
    <t>07.02.016</t>
  </si>
  <si>
    <t>07.01.02</t>
  </si>
  <si>
    <t>15.01.004</t>
  </si>
  <si>
    <t>07.01.03</t>
  </si>
  <si>
    <t>07.01.04</t>
  </si>
  <si>
    <t>07.01.05</t>
  </si>
  <si>
    <t>07.01.07</t>
  </si>
  <si>
    <t>07.01.08</t>
  </si>
  <si>
    <t>07.01.09</t>
  </si>
  <si>
    <t>07.02</t>
  </si>
  <si>
    <t>07.02.01</t>
  </si>
  <si>
    <t>07.02.02</t>
  </si>
  <si>
    <t>IMPERMEABILIZAÇÃO</t>
  </si>
  <si>
    <t>08.01</t>
  </si>
  <si>
    <t>08.01.01</t>
  </si>
  <si>
    <t>08.01.02</t>
  </si>
  <si>
    <t>08.02.016</t>
  </si>
  <si>
    <t>08.01.03</t>
  </si>
  <si>
    <t>08.02.017</t>
  </si>
  <si>
    <t>08.01.04</t>
  </si>
  <si>
    <t>08.01.05</t>
  </si>
  <si>
    <t>08.01.06</t>
  </si>
  <si>
    <t>08.01.07</t>
  </si>
  <si>
    <t>un</t>
  </si>
  <si>
    <t>08.02</t>
  </si>
  <si>
    <t>08.02.01</t>
  </si>
  <si>
    <t>08.02.02</t>
  </si>
  <si>
    <t>16.08.028</t>
  </si>
  <si>
    <t>SERVIÇOS DE REDE DE ÁGUAS PLUVIAIS</t>
  </si>
  <si>
    <t>INSTALAÇÃO ELÉTRICA</t>
  </si>
  <si>
    <t>09.01</t>
  </si>
  <si>
    <t>09.01.01</t>
  </si>
  <si>
    <t>09.01.02</t>
  </si>
  <si>
    <t>09.01.03</t>
  </si>
  <si>
    <t>09.01.04</t>
  </si>
  <si>
    <t>09.01.05</t>
  </si>
  <si>
    <t>09.01.06</t>
  </si>
  <si>
    <t>09.01.07</t>
  </si>
  <si>
    <t>09.01.08</t>
  </si>
  <si>
    <t>09.01.09</t>
  </si>
  <si>
    <t>09.01.10</t>
  </si>
  <si>
    <t>09.01.11</t>
  </si>
  <si>
    <t>09.01.12</t>
  </si>
  <si>
    <t>09.01.13</t>
  </si>
  <si>
    <t>09.01.14</t>
  </si>
  <si>
    <t>09.02</t>
  </si>
  <si>
    <t>09.02.01</t>
  </si>
  <si>
    <t>09.02.02</t>
  </si>
  <si>
    <t>09.02.03</t>
  </si>
  <si>
    <t>09.02.04</t>
  </si>
  <si>
    <t>09.02.05</t>
  </si>
  <si>
    <t>09.13.032</t>
  </si>
  <si>
    <t>09.02.06</t>
  </si>
  <si>
    <t>09.02.07</t>
  </si>
  <si>
    <t>10.01</t>
  </si>
  <si>
    <t>10.01.01</t>
  </si>
  <si>
    <t>11.01</t>
  </si>
  <si>
    <t>11.01.01</t>
  </si>
  <si>
    <t>11.01.02</t>
  </si>
  <si>
    <t>11.02</t>
  </si>
  <si>
    <t>11.02.01</t>
  </si>
  <si>
    <t>11.02.03</t>
  </si>
  <si>
    <t>11.02.04</t>
  </si>
  <si>
    <t>11.02.05</t>
  </si>
  <si>
    <t>11.03</t>
  </si>
  <si>
    <t>11.03.01</t>
  </si>
  <si>
    <t>11.03.02</t>
  </si>
  <si>
    <t>11.03.03</t>
  </si>
  <si>
    <t>11.03.04</t>
  </si>
  <si>
    <t>12.01</t>
  </si>
  <si>
    <t>12.01.01</t>
  </si>
  <si>
    <t>12.01.02</t>
  </si>
  <si>
    <t>13.01</t>
  </si>
  <si>
    <t>13.01.01</t>
  </si>
  <si>
    <t>13.01.02</t>
  </si>
  <si>
    <t>13.01.04</t>
  </si>
  <si>
    <t>ESQUADRIAS</t>
  </si>
  <si>
    <t>15.03.021</t>
  </si>
  <si>
    <t>SERVIÇOS COMPLEMENTARES</t>
  </si>
  <si>
    <t>14.01</t>
  </si>
  <si>
    <t>14.01.01</t>
  </si>
  <si>
    <t>14.01.02</t>
  </si>
  <si>
    <t>14.01.03</t>
  </si>
  <si>
    <t>16.13.010</t>
  </si>
  <si>
    <t>16.02.029</t>
  </si>
  <si>
    <t>LIMPEZA FINAL DE OBRA</t>
  </si>
  <si>
    <t>16.11.005</t>
  </si>
  <si>
    <t>TAB.  REF.:</t>
  </si>
  <si>
    <t>Item</t>
  </si>
  <si>
    <t>Descrição</t>
  </si>
  <si>
    <t>Peso</t>
  </si>
  <si>
    <t>Valor do Serviço</t>
  </si>
  <si>
    <t>Sub-Total</t>
  </si>
  <si>
    <t>Total Geral</t>
  </si>
  <si>
    <t xml:space="preserve">Endereço : </t>
  </si>
  <si>
    <t>UN</t>
  </si>
  <si>
    <t>Código</t>
  </si>
  <si>
    <t>Unidade</t>
  </si>
  <si>
    <t>Preço</t>
  </si>
  <si>
    <t>H</t>
  </si>
  <si>
    <t>KG</t>
  </si>
  <si>
    <t>06.03.04</t>
  </si>
  <si>
    <t>06.03.05</t>
  </si>
  <si>
    <t>06.05</t>
  </si>
  <si>
    <t>06.05.01</t>
  </si>
  <si>
    <t>01.02.02</t>
  </si>
  <si>
    <t>01.02.03</t>
  </si>
  <si>
    <t>01.02.04</t>
  </si>
  <si>
    <t>01.02.05</t>
  </si>
  <si>
    <t>COBERTURA E IMPERMEABILIZAÇÃO</t>
  </si>
  <si>
    <t>10.01.02</t>
  </si>
  <si>
    <t>11.04</t>
  </si>
  <si>
    <t>11.04.01</t>
  </si>
  <si>
    <t>11.04.02</t>
  </si>
  <si>
    <t>04.01.04</t>
  </si>
  <si>
    <t>15.01</t>
  </si>
  <si>
    <t>15.01.01</t>
  </si>
  <si>
    <t>15.01.02</t>
  </si>
  <si>
    <t>15.01.03</t>
  </si>
  <si>
    <t>15.02</t>
  </si>
  <si>
    <t>15.02.01</t>
  </si>
  <si>
    <t>15.02.02</t>
  </si>
  <si>
    <t>15.02.03</t>
  </si>
  <si>
    <t>15.03.01</t>
  </si>
  <si>
    <t>15.03.02</t>
  </si>
  <si>
    <t>15.03.03</t>
  </si>
  <si>
    <t>15.04.01</t>
  </si>
  <si>
    <t>15.04.03</t>
  </si>
  <si>
    <t>15.05.01</t>
  </si>
  <si>
    <t>15.05.02</t>
  </si>
  <si>
    <t>15.05.03</t>
  </si>
  <si>
    <t>15.05.04</t>
  </si>
  <si>
    <t>15.05.05</t>
  </si>
  <si>
    <t>15.05.06</t>
  </si>
  <si>
    <t>15.03</t>
  </si>
  <si>
    <t>15.04</t>
  </si>
  <si>
    <t>15.05</t>
  </si>
  <si>
    <t>15.04.02</t>
  </si>
  <si>
    <t>15.02.025</t>
  </si>
  <si>
    <t>03.03.03</t>
  </si>
  <si>
    <t>03.03.04</t>
  </si>
  <si>
    <t>03.03.05</t>
  </si>
  <si>
    <t>03.03.06</t>
  </si>
  <si>
    <t>11.02.02</t>
  </si>
  <si>
    <t>16.01.016</t>
  </si>
  <si>
    <t>13.01.03</t>
  </si>
  <si>
    <t>15.01.04</t>
  </si>
  <si>
    <t>15.01.05</t>
  </si>
  <si>
    <t>15.01.06</t>
  </si>
  <si>
    <t>15.01.07</t>
  </si>
  <si>
    <t>06.03.06</t>
  </si>
  <si>
    <t>06.03.07</t>
  </si>
  <si>
    <t>06.05.02</t>
  </si>
  <si>
    <t>02.02.03</t>
  </si>
  <si>
    <t>07.01.06</t>
  </si>
  <si>
    <t>03.02.06</t>
  </si>
  <si>
    <t>02.01.03</t>
  </si>
  <si>
    <t>02.01.04</t>
  </si>
  <si>
    <t>03.03.07</t>
  </si>
  <si>
    <t>08.14.062</t>
  </si>
  <si>
    <t>M3</t>
  </si>
  <si>
    <t>15.05.07</t>
  </si>
  <si>
    <t>15.05.08</t>
  </si>
  <si>
    <t>Custo Total</t>
  </si>
  <si>
    <t>03.01.200</t>
  </si>
  <si>
    <t>03.01.240</t>
  </si>
  <si>
    <t>03.04</t>
  </si>
  <si>
    <t>03.05</t>
  </si>
  <si>
    <t>04.05</t>
  </si>
  <si>
    <t>04.09.140</t>
  </si>
  <si>
    <t>04.40.010</t>
  </si>
  <si>
    <t>10.02</t>
  </si>
  <si>
    <t>11.05</t>
  </si>
  <si>
    <t>11.18.180</t>
  </si>
  <si>
    <t>14.02</t>
  </si>
  <si>
    <t>14.03</t>
  </si>
  <si>
    <t>14.04</t>
  </si>
  <si>
    <t>14.05</t>
  </si>
  <si>
    <t>14.20.020</t>
  </si>
  <si>
    <t>17.01</t>
  </si>
  <si>
    <t>21.02.271</t>
  </si>
  <si>
    <t>21.10.071</t>
  </si>
  <si>
    <t>21.20.300</t>
  </si>
  <si>
    <t>22.03.030</t>
  </si>
  <si>
    <t>23.08.080</t>
  </si>
  <si>
    <t>23.20.170</t>
  </si>
  <si>
    <t>24.03.200</t>
  </si>
  <si>
    <t>24.03.410</t>
  </si>
  <si>
    <t>26.03.090</t>
  </si>
  <si>
    <t>26.04.010</t>
  </si>
  <si>
    <t>30.04.060</t>
  </si>
  <si>
    <t>30.08.040</t>
  </si>
  <si>
    <t>33.02.060</t>
  </si>
  <si>
    <t>34.05.260</t>
  </si>
  <si>
    <t>35.07.020</t>
  </si>
  <si>
    <t>38.01.100</t>
  </si>
  <si>
    <t>38.01.140</t>
  </si>
  <si>
    <t>38.01.160</t>
  </si>
  <si>
    <t>38.01.180</t>
  </si>
  <si>
    <t>38.04.040</t>
  </si>
  <si>
    <t>38.19.030</t>
  </si>
  <si>
    <t>38.19.040</t>
  </si>
  <si>
    <t>38.21.120</t>
  </si>
  <si>
    <t>38.21.320</t>
  </si>
  <si>
    <t>38.22.620</t>
  </si>
  <si>
    <t>38.22.630</t>
  </si>
  <si>
    <t>39.18.100</t>
  </si>
  <si>
    <t>39.18.120</t>
  </si>
  <si>
    <t>40.02.080</t>
  </si>
  <si>
    <t>40.02.600</t>
  </si>
  <si>
    <t>40.07.010</t>
  </si>
  <si>
    <t>40.07.040</t>
  </si>
  <si>
    <t>41.05.710</t>
  </si>
  <si>
    <t>41.05.720</t>
  </si>
  <si>
    <t>41.07.030</t>
  </si>
  <si>
    <t>41.07.070</t>
  </si>
  <si>
    <t>41.07.440</t>
  </si>
  <si>
    <t>41.12.050</t>
  </si>
  <si>
    <t>41.12.080</t>
  </si>
  <si>
    <t>41.13.200</t>
  </si>
  <si>
    <t>41.14.020</t>
  </si>
  <si>
    <t>41.14.620</t>
  </si>
  <si>
    <t>42.05.230</t>
  </si>
  <si>
    <t>42.05.380</t>
  </si>
  <si>
    <t>43.04.020</t>
  </si>
  <si>
    <t>44.03.010</t>
  </si>
  <si>
    <t>44.03.090</t>
  </si>
  <si>
    <t>44.03.180</t>
  </si>
  <si>
    <t>44.03.300</t>
  </si>
  <si>
    <t>44.03.360</t>
  </si>
  <si>
    <t>44.04.030</t>
  </si>
  <si>
    <t>44.06.300</t>
  </si>
  <si>
    <t>44.06.360</t>
  </si>
  <si>
    <t>44.06.520</t>
  </si>
  <si>
    <t>44.20.220</t>
  </si>
  <si>
    <t>44.20.620</t>
  </si>
  <si>
    <t>46.26.800</t>
  </si>
  <si>
    <t>47.20.080</t>
  </si>
  <si>
    <t>47.20.120</t>
  </si>
  <si>
    <t>49.06.010</t>
  </si>
  <si>
    <t>49.06.450</t>
  </si>
  <si>
    <t>49.14.030</t>
  </si>
  <si>
    <t>50.05.170</t>
  </si>
  <si>
    <t>50.05.230</t>
  </si>
  <si>
    <t>50.05.270</t>
  </si>
  <si>
    <t>50.10.120</t>
  </si>
  <si>
    <t>50.10.140</t>
  </si>
  <si>
    <t>61.10.310</t>
  </si>
  <si>
    <t>62.20.330</t>
  </si>
  <si>
    <t>66.08.100</t>
  </si>
  <si>
    <t>66.20.150</t>
  </si>
  <si>
    <t>66.20.170</t>
  </si>
  <si>
    <t>66.20.221</t>
  </si>
  <si>
    <t>69.09.250</t>
  </si>
  <si>
    <t>69.20.220</t>
  </si>
  <si>
    <t>69.20.290</t>
  </si>
  <si>
    <t>Invest./Área:</t>
  </si>
  <si>
    <t>01.17.051</t>
  </si>
  <si>
    <t>97.02.193</t>
  </si>
  <si>
    <t>ADMINISTRAÇÃO LOCAL</t>
  </si>
  <si>
    <t>INSTALAÇÕES DE CANTEIRO</t>
  </si>
  <si>
    <t>01.03</t>
  </si>
  <si>
    <t>01.03.01</t>
  </si>
  <si>
    <t>01.03.02</t>
  </si>
  <si>
    <t>01.03.03</t>
  </si>
  <si>
    <t>01.03.04</t>
  </si>
  <si>
    <t>01.03.05</t>
  </si>
  <si>
    <t>01.03.06</t>
  </si>
  <si>
    <t>01.03.07</t>
  </si>
  <si>
    <t>01.03.08</t>
  </si>
  <si>
    <t>Descrição dos Serviços</t>
  </si>
  <si>
    <t xml:space="preserve">TOTAL  GERAL </t>
  </si>
  <si>
    <t>DEMONSTRATIVO DE COMPOSIÇÃO</t>
  </si>
  <si>
    <t>Global</t>
  </si>
  <si>
    <t>Prazo total da obra (meses)</t>
  </si>
  <si>
    <t>Dias Trabalhados/Mês</t>
  </si>
  <si>
    <t>Horas/dia (considerado para Engenheiro)</t>
  </si>
  <si>
    <t>Horas/dia (considerado para Técnico de Segurança do Trabalho)</t>
  </si>
  <si>
    <t>39.09.015</t>
  </si>
  <si>
    <t xml:space="preserve">Custo un. </t>
  </si>
  <si>
    <t>TOTAL GERAL</t>
  </si>
  <si>
    <t>VALOR TOTAL (sem BDI)</t>
  </si>
  <si>
    <t>VALOR TOTAL (com BDI)</t>
  </si>
  <si>
    <t>DISJUNTORES</t>
  </si>
  <si>
    <t>TOMADAS</t>
  </si>
  <si>
    <t>25.02.211</t>
  </si>
  <si>
    <t>41.11.711</t>
  </si>
  <si>
    <t xml:space="preserve">TOTAL GERAL COM BDI </t>
  </si>
  <si>
    <t>38.20.020</t>
  </si>
  <si>
    <t>02.02.091</t>
  </si>
  <si>
    <t>ELEMENTOS VAZADOS</t>
  </si>
  <si>
    <t>05.80.002</t>
  </si>
  <si>
    <t>06.02.026</t>
  </si>
  <si>
    <t>06.02.063</t>
  </si>
  <si>
    <t>06.03.020</t>
  </si>
  <si>
    <t>06.03.062</t>
  </si>
  <si>
    <t>07.03.135</t>
  </si>
  <si>
    <t>07.04.041</t>
  </si>
  <si>
    <t>08.02.002</t>
  </si>
  <si>
    <t>08.12.033</t>
  </si>
  <si>
    <t>08.12.034</t>
  </si>
  <si>
    <t>08.12.035</t>
  </si>
  <si>
    <t>08.14.063</t>
  </si>
  <si>
    <t>08.14.064</t>
  </si>
  <si>
    <t>08.15.002</t>
  </si>
  <si>
    <t>09.12.010</t>
  </si>
  <si>
    <t>09.82.028</t>
  </si>
  <si>
    <t>11.01.002</t>
  </si>
  <si>
    <t>11.03.006</t>
  </si>
  <si>
    <t>13.02.023</t>
  </si>
  <si>
    <t>13.02.053</t>
  </si>
  <si>
    <t>13.80.007</t>
  </si>
  <si>
    <t>16.06.078</t>
  </si>
  <si>
    <t>16.07.040</t>
  </si>
  <si>
    <t>16.48.015</t>
  </si>
  <si>
    <t>16.80.097</t>
  </si>
  <si>
    <t>19.01.062</t>
  </si>
  <si>
    <t>19.01.064</t>
  </si>
  <si>
    <t>37.24.042</t>
  </si>
  <si>
    <t>37.24.045</t>
  </si>
  <si>
    <t>44.02.062</t>
  </si>
  <si>
    <t>66.08.258</t>
  </si>
  <si>
    <t>70.02.001</t>
  </si>
  <si>
    <t>CONSTRUÇÃO</t>
  </si>
  <si>
    <t>RUA SERRA DO NORTE, 155, JD. ROSEMARY, ITAPEVI - SP</t>
  </si>
  <si>
    <t>ADMINISTRAÇÃO LOCAL E SERVIÇOS PRELIMINARES</t>
  </si>
  <si>
    <t>Projeto Executivo De Estrutura Em Formato A1 (fundação)</t>
  </si>
  <si>
    <t/>
  </si>
  <si>
    <t xml:space="preserve">KG    </t>
  </si>
  <si>
    <t xml:space="preserve">UN    </t>
  </si>
  <si>
    <t xml:space="preserve">M     </t>
  </si>
  <si>
    <t>Mão Obra:</t>
  </si>
  <si>
    <t>SubMO:</t>
  </si>
  <si>
    <t>Materiais:</t>
  </si>
  <si>
    <t>*BDI:</t>
  </si>
  <si>
    <t>TOTAL:</t>
  </si>
  <si>
    <t>Composição 2</t>
  </si>
  <si>
    <t>Ligação Provisória De Água Para Obra E Instalação Sanitária Provisória, Pequenas Obras - Inst. Mínima</t>
  </si>
  <si>
    <t>Coeficiente</t>
  </si>
  <si>
    <t>Sub Total</t>
  </si>
  <si>
    <t xml:space="preserve">Instalação / Ligação Provisória Elétrica Baixa Tensão P/ Canteiro De Obra, M3 Chave 100A, Carga 3Kwh, 20Cv Excl Forn. Medidor. </t>
  </si>
  <si>
    <t>LS: 120,87%</t>
  </si>
  <si>
    <t xml:space="preserve">MOVIMENTAÇÃO DE TERRA </t>
  </si>
  <si>
    <t>EDIFICAÇÃO</t>
  </si>
  <si>
    <t>MURETA E ABRIGO GÁS</t>
  </si>
  <si>
    <t xml:space="preserve">FUNDAÇÃO </t>
  </si>
  <si>
    <t>CONCRETO ARMADO PARA FUNDAÇÕES - BLOCOS</t>
  </si>
  <si>
    <t>CONCRETO ARMADO PARA FUNDAÇÕES - VIGA BALDRAME</t>
  </si>
  <si>
    <t>03.02.07</t>
  </si>
  <si>
    <t>03.02.08</t>
  </si>
  <si>
    <t>03.02.09</t>
  </si>
  <si>
    <t>03.03.08</t>
  </si>
  <si>
    <t>03.03.09</t>
  </si>
  <si>
    <t>FUNDAÇÃO DO CASTELO D´AGUA</t>
  </si>
  <si>
    <t>03.04.01</t>
  </si>
  <si>
    <t>03.04.02</t>
  </si>
  <si>
    <t>03.04.03</t>
  </si>
  <si>
    <t>03.04.04</t>
  </si>
  <si>
    <t>03.04.05</t>
  </si>
  <si>
    <t>03.04.06</t>
  </si>
  <si>
    <t>ABRIGO DE GÁS - BLOCOS</t>
  </si>
  <si>
    <t>03.05.01</t>
  </si>
  <si>
    <t>MURETA E ABRIGO DE GÁS - VIGAS BALDRAMES</t>
  </si>
  <si>
    <t>03.05.02</t>
  </si>
  <si>
    <t>03.05.03</t>
  </si>
  <si>
    <t>03.05.04</t>
  </si>
  <si>
    <t>03.05.05</t>
  </si>
  <si>
    <t>03.05.06</t>
  </si>
  <si>
    <t>SUPERESTRUTURA</t>
  </si>
  <si>
    <t>04.01.05</t>
  </si>
  <si>
    <t>CONCRETO ARMADO - PILARES</t>
  </si>
  <si>
    <t>04.02.02</t>
  </si>
  <si>
    <t>04.02.03</t>
  </si>
  <si>
    <t>04.02.04</t>
  </si>
  <si>
    <t>04.02.05</t>
  </si>
  <si>
    <t>04.02.06</t>
  </si>
  <si>
    <t>CONCRETO ARMADO - VIGAS</t>
  </si>
  <si>
    <t>CONCRETO ARMADO PARA VERGAS</t>
  </si>
  <si>
    <t>04.05.01</t>
  </si>
  <si>
    <t>04.05.02</t>
  </si>
  <si>
    <t>04.05.03</t>
  </si>
  <si>
    <t>04.05.04</t>
  </si>
  <si>
    <t>CONCRETO ARMADO - MURETA - PILAES</t>
  </si>
  <si>
    <t>04.04.02</t>
  </si>
  <si>
    <t>04.04.03</t>
  </si>
  <si>
    <t>04.04.04</t>
  </si>
  <si>
    <t>04.05.05</t>
  </si>
  <si>
    <t>04.05.06</t>
  </si>
  <si>
    <t>CONCRETO ARMADO - CASA DE GÁS - PILARES / VIGAS / LAJE</t>
  </si>
  <si>
    <t>SISTEMA DE VEDAÇÃO VERTICAL</t>
  </si>
  <si>
    <t xml:space="preserve">ALVENARIA DE VEDAÇÃO  </t>
  </si>
  <si>
    <t>ALVENARIA DA MURETA</t>
  </si>
  <si>
    <t>PORTAS DE MADEIRA</t>
  </si>
  <si>
    <t>06.01.04</t>
  </si>
  <si>
    <t>06.01.05</t>
  </si>
  <si>
    <t>06.01.06</t>
  </si>
  <si>
    <t>FERRAGENS E ACESSÓRIOS</t>
  </si>
  <si>
    <t>PORTAS DE ALUMÍNIO</t>
  </si>
  <si>
    <t>Porta De Correr De Alumínio, Com Duas Folhas Para Vidro, Incluso Vidro Liso Incolor, Fechadura E Puxador, Sem Alizar. Af_12/2019 (450X270)</t>
  </si>
  <si>
    <t>Porta De Correr De Alumínio, Com Duas Folhas Para Vidro, Incluso Vidro Liso Incolor, Fechadura E Puxador, Sem Alizar. Af_12/2019 (240X210)</t>
  </si>
  <si>
    <t>Porta Em Alumínio De Abrir Tipo Veneziana Com Guarnição, Fixação Com Parafusos - Fornecimento E Instalação. Af_12/2019 (120X170)</t>
  </si>
  <si>
    <t>Porta Em Alumínio De Abrir Tipo Veneziana Com Guarnição, Fixação Com Parafusos - Fornecimento E Instalação. Af_12/2019 (160+90X210)</t>
  </si>
  <si>
    <t>06.04</t>
  </si>
  <si>
    <t>06.04.01</t>
  </si>
  <si>
    <t>06.04.02</t>
  </si>
  <si>
    <t>06.04.03</t>
  </si>
  <si>
    <t>PORTAS DE VIDRO - PV</t>
  </si>
  <si>
    <t>06.05.03</t>
  </si>
  <si>
    <t>06.05.04</t>
  </si>
  <si>
    <t>06.05.05</t>
  </si>
  <si>
    <t>JANELAS DE ALUMÍNIO - JÁ</t>
  </si>
  <si>
    <t>06.05.06</t>
  </si>
  <si>
    <t>06.05.07</t>
  </si>
  <si>
    <t>06.05.08</t>
  </si>
  <si>
    <t>06.05.09</t>
  </si>
  <si>
    <t>06.05.10</t>
  </si>
  <si>
    <t>06.05.11</t>
  </si>
  <si>
    <t>06.05.12</t>
  </si>
  <si>
    <t>06.05.13</t>
  </si>
  <si>
    <t>06.05.14</t>
  </si>
  <si>
    <t>06.05.15</t>
  </si>
  <si>
    <t>06.05.16</t>
  </si>
  <si>
    <t>06.05.17</t>
  </si>
  <si>
    <t>06.06</t>
  </si>
  <si>
    <t>06.06.01</t>
  </si>
  <si>
    <t>06.06.02</t>
  </si>
  <si>
    <t>06.06.03</t>
  </si>
  <si>
    <t>06.06.04</t>
  </si>
  <si>
    <t>06.07</t>
  </si>
  <si>
    <t>06.07.01</t>
  </si>
  <si>
    <t>ESQUADRIA - GRADIL METÁLICO</t>
  </si>
  <si>
    <t>06.07.02</t>
  </si>
  <si>
    <t>06.07.03</t>
  </si>
  <si>
    <t>06.07.04</t>
  </si>
  <si>
    <t>SISTEMA DE COBERTURA</t>
  </si>
  <si>
    <t>Impermeabilizacao De Sub-Solos C/Arg Cim-Areia 1:3 Hidr Tinta Betuminosa - (vigas baldrames)</t>
  </si>
  <si>
    <t>REVESTIMENTO INTERNO E EXTERNO</t>
  </si>
  <si>
    <t>08.01.08</t>
  </si>
  <si>
    <t>08.01.09</t>
  </si>
  <si>
    <t>08.01.10</t>
  </si>
  <si>
    <t>08.01.11</t>
  </si>
  <si>
    <t>08.01.12</t>
  </si>
  <si>
    <t>Revestimento Cerâmico Para Paredes Internas Com Placas Tipo Esmaltada Extra De Dimensões 33X45 Cm Aplicadas Em Ambientes De Área Maior Que 5 M² Na Altura Inteira Das Paredes. Af_06/2014 - (branca)</t>
  </si>
  <si>
    <t>Revestimento Cerâmico Para Paredes Internas Com Placas Tipo Esmaltada Extra De Dimensões 20X20 Cm Aplicadas Em Ambientes De Área Maior Que 5 M² Na Altura Inteira Das Paredes. Af_06/2014 - (azul)</t>
  </si>
  <si>
    <t>Revestimento Cerâmico Para Paredes Internas Com Placas Tipo Esmaltada Extra De Dimensões 20X20 Cm Aplicadas Em Ambientes De Área Maior Que 5 M² Na Altura Inteira Das Paredes. Af_06/2014 - (vermelha)</t>
  </si>
  <si>
    <t>Revestimento Cerâmico Para Paredes Internas Com Placas Tipo Esmaltada Extra De Dimensões 20X20 Cm Aplicadas Em Ambientes De Área Maior Que 5 M² Na Altura Inteira Das Paredes. Af_06/2014 - (branco)</t>
  </si>
  <si>
    <t>Revestimento Cerâmico Para Paredes Internas Com Placas Tipo Esmaltada Extra De Dimensões 20X20 Cm Aplicadas Em Ambientes De Área Maior Que 5 M² Na Altura Inteira Das Paredes. Af_06/2014 - (amarelo)</t>
  </si>
  <si>
    <t xml:space="preserve">MURETA </t>
  </si>
  <si>
    <t>SISTEMA DE PISO</t>
  </si>
  <si>
    <t>PAVIMENTAÇÃO INTERNA</t>
  </si>
  <si>
    <t>Borracha Colada - Piso Tatil Direcional - AZUL</t>
  </si>
  <si>
    <t>Borracha Colada - Piso Tatil De Alerta - AZUL</t>
  </si>
  <si>
    <t>Borracha Colada - Piso Tatil De Alerta - AMARELO</t>
  </si>
  <si>
    <t>PAVIMENTAÇÃO EXTERNA</t>
  </si>
  <si>
    <t>Concreto Fck = 15Mpa, Traço 1:3,4:3,5 (Em Massa Seca De Cimento/ Areia Média/ Brita 1) - Preparo Mecânico Com Betoneira 400 L. Af_05/2021 - (RAMPA)</t>
  </si>
  <si>
    <t>Borracha Colada - Piso Tatil Direcional - (vermelho)</t>
  </si>
  <si>
    <t>Borracha Colada - Piso Tatil De Alerta - (vermelho)</t>
  </si>
  <si>
    <t>PINTURAS E ACABAMENTOS</t>
  </si>
  <si>
    <t>10.01.03</t>
  </si>
  <si>
    <t>10.01.04</t>
  </si>
  <si>
    <t>10.01.05</t>
  </si>
  <si>
    <t>10.01.06</t>
  </si>
  <si>
    <t>10.01.07</t>
  </si>
  <si>
    <t>10.01.08</t>
  </si>
  <si>
    <t>10.01.09</t>
  </si>
  <si>
    <t>Massa Corrida A Base De Pva (teto)</t>
  </si>
  <si>
    <t>Pintura Tinta De Acabamento (Pigmentada) Esmalte Sintético Acetinado Em Madeira, 2 Demãos. Af_01/2021 (roda meio)</t>
  </si>
  <si>
    <t>Pintura Tinta De Acabamento (Pigmentada) Esmalte Sintético Acetinado Em Madeira, 2 Demãos. Af_01/2021 (esquadria)</t>
  </si>
  <si>
    <t>MURETA</t>
  </si>
  <si>
    <t>10.02.01</t>
  </si>
  <si>
    <t>10.02.02</t>
  </si>
  <si>
    <t>11.01.03</t>
  </si>
  <si>
    <t>11.01.04</t>
  </si>
  <si>
    <t>11.01.05</t>
  </si>
  <si>
    <t>11.01.06</t>
  </si>
  <si>
    <t>11.01.07</t>
  </si>
  <si>
    <t>11.01.08</t>
  </si>
  <si>
    <t>11.01.09</t>
  </si>
  <si>
    <t>11.01.10</t>
  </si>
  <si>
    <t>11.01.11</t>
  </si>
  <si>
    <t>11.01.12</t>
  </si>
  <si>
    <t>11.01.13</t>
  </si>
  <si>
    <t>11.01.14</t>
  </si>
  <si>
    <t>11.01.15</t>
  </si>
  <si>
    <t>11.01.16</t>
  </si>
  <si>
    <t>11.01.17</t>
  </si>
  <si>
    <t>11.01.18</t>
  </si>
  <si>
    <t>11.01.19</t>
  </si>
  <si>
    <t>11.01.20</t>
  </si>
  <si>
    <t>11.01.21</t>
  </si>
  <si>
    <t>11.01.22</t>
  </si>
  <si>
    <t>11.01.23</t>
  </si>
  <si>
    <t>11.01.24</t>
  </si>
  <si>
    <t>11.01.25</t>
  </si>
  <si>
    <t>11.01.26</t>
  </si>
  <si>
    <t>11.01.27</t>
  </si>
  <si>
    <t>11.01.28</t>
  </si>
  <si>
    <t>11.01.29</t>
  </si>
  <si>
    <t>11.01.30</t>
  </si>
  <si>
    <t>11.01.31</t>
  </si>
  <si>
    <t>11.01.32</t>
  </si>
  <si>
    <t>11.01.33</t>
  </si>
  <si>
    <t>11.01.34</t>
  </si>
  <si>
    <t>11.01.35</t>
  </si>
  <si>
    <t>11.01.36</t>
  </si>
  <si>
    <t>11.01.37</t>
  </si>
  <si>
    <t>11.01.38</t>
  </si>
  <si>
    <t>11.01.39</t>
  </si>
  <si>
    <t>11.01.40</t>
  </si>
  <si>
    <t>11.01.41</t>
  </si>
  <si>
    <t>11.01.42</t>
  </si>
  <si>
    <t>11.01.43</t>
  </si>
  <si>
    <t>11.01.44</t>
  </si>
  <si>
    <t>11.01.45</t>
  </si>
  <si>
    <t>11.01.46</t>
  </si>
  <si>
    <t>TUBULAÇÕES E CONEXÕES DE PVC RÍGIDO</t>
  </si>
  <si>
    <t>11.01.47</t>
  </si>
  <si>
    <t>11.01.48</t>
  </si>
  <si>
    <t>11.01.49</t>
  </si>
  <si>
    <t>11.01.50</t>
  </si>
  <si>
    <t>11.01.51</t>
  </si>
  <si>
    <t>11.01.52</t>
  </si>
  <si>
    <t>11.01.53</t>
  </si>
  <si>
    <t>11.01.54</t>
  </si>
  <si>
    <t>11.01.55</t>
  </si>
  <si>
    <t>11.01.56</t>
  </si>
  <si>
    <t>11.01.57</t>
  </si>
  <si>
    <t>11.01.58</t>
  </si>
  <si>
    <t>11.01.59</t>
  </si>
  <si>
    <t>11.01.60</t>
  </si>
  <si>
    <t>11.02.06</t>
  </si>
  <si>
    <t>11.02.07</t>
  </si>
  <si>
    <t>11.02.08</t>
  </si>
  <si>
    <t>TUBULAÇÕES E CONEXÕES  - METAIS</t>
  </si>
  <si>
    <t xml:space="preserve">TUBULAÇÕES E CONEXÕES DE PVC </t>
  </si>
  <si>
    <t>12.01.03</t>
  </si>
  <si>
    <t>12.01.04</t>
  </si>
  <si>
    <t>12.01.05</t>
  </si>
  <si>
    <t>12.01.06</t>
  </si>
  <si>
    <t>12.01.07</t>
  </si>
  <si>
    <t>12.01.08</t>
  </si>
  <si>
    <t>ACESSÓRIOS</t>
  </si>
  <si>
    <t>INSTALAÇÃO SANITÁRIA</t>
  </si>
  <si>
    <t xml:space="preserve"> HIDRÁULICA</t>
  </si>
  <si>
    <t>11.03.05</t>
  </si>
  <si>
    <t>11.05.01</t>
  </si>
  <si>
    <t>11.05.02</t>
  </si>
  <si>
    <t>11.05.03</t>
  </si>
  <si>
    <t>11.05.04</t>
  </si>
  <si>
    <t>11.05.05</t>
  </si>
  <si>
    <t>11.05.06</t>
  </si>
  <si>
    <t>11.05.07</t>
  </si>
  <si>
    <t>11.05.08</t>
  </si>
  <si>
    <t>11.05.09</t>
  </si>
  <si>
    <t>11.05.10</t>
  </si>
  <si>
    <t>11.05.11</t>
  </si>
  <si>
    <t>11.05.12</t>
  </si>
  <si>
    <t>11.05.13</t>
  </si>
  <si>
    <t>11.05.14</t>
  </si>
  <si>
    <t>11.05.15</t>
  </si>
  <si>
    <t>11.05.16</t>
  </si>
  <si>
    <t>11.05.17</t>
  </si>
  <si>
    <t>11.05.18</t>
  </si>
  <si>
    <t>11.05.19</t>
  </si>
  <si>
    <t>11.05.20</t>
  </si>
  <si>
    <t>11.05.21</t>
  </si>
  <si>
    <t>11.05.22</t>
  </si>
  <si>
    <t>11.05.23</t>
  </si>
  <si>
    <t>11.05.24</t>
  </si>
  <si>
    <t>11.05.25</t>
  </si>
  <si>
    <t>11.05.26</t>
  </si>
  <si>
    <t>11.05.27</t>
  </si>
  <si>
    <t>11.05.28</t>
  </si>
  <si>
    <t>11.05.29</t>
  </si>
  <si>
    <t>11.05.30</t>
  </si>
  <si>
    <t>11.05.31</t>
  </si>
  <si>
    <t>11.05.32</t>
  </si>
  <si>
    <t>11.05.33</t>
  </si>
  <si>
    <t>11.05.34</t>
  </si>
  <si>
    <t>11.05.35</t>
  </si>
  <si>
    <t>11.05.36</t>
  </si>
  <si>
    <t>11.05.37</t>
  </si>
  <si>
    <t>11.05.38</t>
  </si>
  <si>
    <t>11.05.39</t>
  </si>
  <si>
    <t>11.05.40</t>
  </si>
  <si>
    <t>11.05.41</t>
  </si>
  <si>
    <t>11.06</t>
  </si>
  <si>
    <t>11.06.01</t>
  </si>
  <si>
    <t>11.06.02</t>
  </si>
  <si>
    <t>11.06.03</t>
  </si>
  <si>
    <t>11.06.04</t>
  </si>
  <si>
    <t>11.06.05</t>
  </si>
  <si>
    <t>11.06.06</t>
  </si>
  <si>
    <t>11.06.07</t>
  </si>
  <si>
    <t>11.06.08</t>
  </si>
  <si>
    <t>11.06.09</t>
  </si>
  <si>
    <t>11.06.10</t>
  </si>
  <si>
    <t>11.06.11</t>
  </si>
  <si>
    <t>11.06.12</t>
  </si>
  <si>
    <t>11.06.13</t>
  </si>
  <si>
    <t>11.06.14</t>
  </si>
  <si>
    <t>11.06.15</t>
  </si>
  <si>
    <t>11.06.16</t>
  </si>
  <si>
    <t>11.06.17</t>
  </si>
  <si>
    <t>11.06.18</t>
  </si>
  <si>
    <t>11.06.19</t>
  </si>
  <si>
    <t>11.06.20</t>
  </si>
  <si>
    <t>11.06.21</t>
  </si>
  <si>
    <t>11.06.22</t>
  </si>
  <si>
    <t>11.06.23</t>
  </si>
  <si>
    <t>11.06.24</t>
  </si>
  <si>
    <t>LOUÇAS, ACESSÓRIOS E METAIS</t>
  </si>
  <si>
    <t>11.06.25</t>
  </si>
  <si>
    <t>11.06.26</t>
  </si>
  <si>
    <t>11.06.27</t>
  </si>
  <si>
    <t>11.06.28</t>
  </si>
  <si>
    <t>11.06.29</t>
  </si>
  <si>
    <t>11.06.30</t>
  </si>
  <si>
    <t>11.06.31</t>
  </si>
  <si>
    <t>11.06.32</t>
  </si>
  <si>
    <t>Torneira Elétrica - bica alta</t>
  </si>
  <si>
    <t>INSTALAÇÃO DE GÁS COMBUSTÍVEL</t>
  </si>
  <si>
    <t>Placa De Sinalização Em Pvc Fotoluminescente (200X200Mm), Com Indicação De Equipamentos De Alarme, Detecção E Extinção De Incêndio - "Proibido Fumar"</t>
  </si>
  <si>
    <t>Placa De Sinalização Em Pvc Fotoluminescente (200X200Mm), Com Indicação De Equipamentos De Alarme, Detecção E Extinção De Incêndio - "Perigo inflamável"</t>
  </si>
  <si>
    <t>SISTEMA DE PROTEÇÃO CONTRA INCÊNDIO</t>
  </si>
  <si>
    <t>13.01.05</t>
  </si>
  <si>
    <t>13.01.06</t>
  </si>
  <si>
    <t>13.01.07</t>
  </si>
  <si>
    <t>13.01.08</t>
  </si>
  <si>
    <t>13.01.09</t>
  </si>
  <si>
    <t>13.01.10</t>
  </si>
  <si>
    <t>13.01.11</t>
  </si>
  <si>
    <t>13.01.12</t>
  </si>
  <si>
    <t>13.01.13</t>
  </si>
  <si>
    <t>13.01.14</t>
  </si>
  <si>
    <t>13.01.15</t>
  </si>
  <si>
    <t>13.01.16</t>
  </si>
  <si>
    <t>13.01.17</t>
  </si>
  <si>
    <t>13.01.18</t>
  </si>
  <si>
    <t>CENTRO DE DISTRIBUIÇÃO</t>
  </si>
  <si>
    <t>14.01.04</t>
  </si>
  <si>
    <t>14.02.01</t>
  </si>
  <si>
    <t>14.02.02</t>
  </si>
  <si>
    <t>14.02.03</t>
  </si>
  <si>
    <t>14.02.04</t>
  </si>
  <si>
    <t>14.02.05</t>
  </si>
  <si>
    <t>14.02.06</t>
  </si>
  <si>
    <t>14.02.07</t>
  </si>
  <si>
    <t>14.02.08</t>
  </si>
  <si>
    <t>14.02.09</t>
  </si>
  <si>
    <t>14.02.10</t>
  </si>
  <si>
    <t>14.02.11</t>
  </si>
  <si>
    <t>14.02.12</t>
  </si>
  <si>
    <t>14.02.13</t>
  </si>
  <si>
    <t>14.02.14</t>
  </si>
  <si>
    <t>14.02.15</t>
  </si>
  <si>
    <t>14.02.16</t>
  </si>
  <si>
    <t>14.02.17</t>
  </si>
  <si>
    <t>14.03.01</t>
  </si>
  <si>
    <t>14.03.02</t>
  </si>
  <si>
    <t>14.03.03</t>
  </si>
  <si>
    <t>14.03.04</t>
  </si>
  <si>
    <t>14.03.05</t>
  </si>
  <si>
    <t>14.03.06</t>
  </si>
  <si>
    <t>14.03.07</t>
  </si>
  <si>
    <t>14.03.08</t>
  </si>
  <si>
    <t>14.03.09</t>
  </si>
  <si>
    <t>14.03.10</t>
  </si>
  <si>
    <t>14.03.11</t>
  </si>
  <si>
    <t>ELETRODUTOS E ACESSÓRIOS</t>
  </si>
  <si>
    <t>14.04.01</t>
  </si>
  <si>
    <t>14.04.02</t>
  </si>
  <si>
    <t>14.04.03</t>
  </si>
  <si>
    <t>14.04.04</t>
  </si>
  <si>
    <t>14.04.05</t>
  </si>
  <si>
    <t>14.04.06</t>
  </si>
  <si>
    <t>14.04.07</t>
  </si>
  <si>
    <t>14.04.08</t>
  </si>
  <si>
    <t>14.04.09</t>
  </si>
  <si>
    <t>CABOS E FIOS (CONDUTORES)</t>
  </si>
  <si>
    <t>14.05.01</t>
  </si>
  <si>
    <t>14.05.02</t>
  </si>
  <si>
    <t>ELETROCALHA</t>
  </si>
  <si>
    <t>14.06</t>
  </si>
  <si>
    <t>14.06.01</t>
  </si>
  <si>
    <t>14.06.02</t>
  </si>
  <si>
    <t>14.06.03</t>
  </si>
  <si>
    <t>14.06.04</t>
  </si>
  <si>
    <t>14.06.05</t>
  </si>
  <si>
    <t>14.06.06</t>
  </si>
  <si>
    <t>14.06.07</t>
  </si>
  <si>
    <t>14.06.08</t>
  </si>
  <si>
    <t>14.06.09</t>
  </si>
  <si>
    <t>14.06.10</t>
  </si>
  <si>
    <t>14.06.11</t>
  </si>
  <si>
    <t>14.06.12</t>
  </si>
  <si>
    <t>14.06.13</t>
  </si>
  <si>
    <t>14.06.14</t>
  </si>
  <si>
    <t>14.06.15</t>
  </si>
  <si>
    <t>14.06.16</t>
  </si>
  <si>
    <t>14.06.17</t>
  </si>
  <si>
    <t>14.06.18</t>
  </si>
  <si>
    <t>14.06.19</t>
  </si>
  <si>
    <t>14.06.20</t>
  </si>
  <si>
    <t>14.06.21</t>
  </si>
  <si>
    <t>14.06.22</t>
  </si>
  <si>
    <t>14.06.23</t>
  </si>
  <si>
    <t>14.07</t>
  </si>
  <si>
    <t>14.07.01</t>
  </si>
  <si>
    <t>14.07.02</t>
  </si>
  <si>
    <t>14.07.03</t>
  </si>
  <si>
    <t>14.07.04</t>
  </si>
  <si>
    <t>INSTALAÇÕES DE CLIMATIZAÇÃO</t>
  </si>
  <si>
    <t>INSTALAÇÕES DE REDE ESTRUTURADA</t>
  </si>
  <si>
    <t>EQUIPAMENTOS PASSIVOS</t>
  </si>
  <si>
    <t>CABOS EM PAR TRANÇADOS</t>
  </si>
  <si>
    <t>CAIXAS E ACESSÓRIOS</t>
  </si>
  <si>
    <t>16.01</t>
  </si>
  <si>
    <t>SISTEMA DE EXAUSTÃO MECÂNICA</t>
  </si>
  <si>
    <t>16.01.01</t>
  </si>
  <si>
    <t>16.01.02</t>
  </si>
  <si>
    <t>16.01.03</t>
  </si>
  <si>
    <t>17.01.01</t>
  </si>
  <si>
    <t>SISTEMA DE PROTEÇÃO CONTRA DESCARGA ATMOSFÉRICA (SPDA)</t>
  </si>
  <si>
    <t>SISTEMA DE SPDA</t>
  </si>
  <si>
    <t>17.01.02</t>
  </si>
  <si>
    <t>17.01.03</t>
  </si>
  <si>
    <t>17.01.04</t>
  </si>
  <si>
    <t>17.01.05</t>
  </si>
  <si>
    <t>17.01.06</t>
  </si>
  <si>
    <t>17.01.07</t>
  </si>
  <si>
    <t>17.01.08</t>
  </si>
  <si>
    <t>17.01.09</t>
  </si>
  <si>
    <t>17.01.10</t>
  </si>
  <si>
    <t>17.01.11</t>
  </si>
  <si>
    <t>17.01.12</t>
  </si>
  <si>
    <t>17.01.13</t>
  </si>
  <si>
    <t>17.01.14</t>
  </si>
  <si>
    <t>17.01.15</t>
  </si>
  <si>
    <t>GERAIS</t>
  </si>
  <si>
    <t>18.01</t>
  </si>
  <si>
    <t>18.01.01</t>
  </si>
  <si>
    <t>18.01.02</t>
  </si>
  <si>
    <t>18.01.03</t>
  </si>
  <si>
    <t>18.01.04</t>
  </si>
  <si>
    <t>18.01.05</t>
  </si>
  <si>
    <t>18.01.06</t>
  </si>
  <si>
    <t>18.01.07</t>
  </si>
  <si>
    <t>18.01.08</t>
  </si>
  <si>
    <t>18.01.09</t>
  </si>
  <si>
    <t>18.02</t>
  </si>
  <si>
    <t>18.02.01</t>
  </si>
  <si>
    <t>18.02.02</t>
  </si>
  <si>
    <t>18.02.03</t>
  </si>
  <si>
    <t>18.02.04</t>
  </si>
  <si>
    <t>18.02.05</t>
  </si>
  <si>
    <t>18.02.06</t>
  </si>
  <si>
    <t>18.02.07</t>
  </si>
  <si>
    <t>18.02.08</t>
  </si>
  <si>
    <t>18.02.09</t>
  </si>
  <si>
    <t>RESERVATÓRIO</t>
  </si>
  <si>
    <t>18.03</t>
  </si>
  <si>
    <t>18.03.01</t>
  </si>
  <si>
    <t>18.03.02</t>
  </si>
  <si>
    <t>18.03.03</t>
  </si>
  <si>
    <t>18.03.04</t>
  </si>
  <si>
    <t>18.03.05</t>
  </si>
  <si>
    <t>01.04</t>
  </si>
  <si>
    <t>01.04.01</t>
  </si>
  <si>
    <t>SERVIÇOS PRELIMINARES</t>
  </si>
  <si>
    <t>01.04.02</t>
  </si>
  <si>
    <t>01.04.03</t>
  </si>
  <si>
    <t>01.04.04</t>
  </si>
  <si>
    <t>01.04.05</t>
  </si>
  <si>
    <t>01.04.06</t>
  </si>
  <si>
    <t>18.03.06</t>
  </si>
  <si>
    <t>18.03.07</t>
  </si>
  <si>
    <t>FECHAMENTO E CALÇADA</t>
  </si>
  <si>
    <t>18.04</t>
  </si>
  <si>
    <t>18.04.01</t>
  </si>
  <si>
    <t>ABRACADEIRA EM ACO PARA AMARRACAO DE ELETRODUTOS, TIPO D, COM 1/2" E PARAFUSO DE FIXACAO</t>
  </si>
  <si>
    <t>BLOCO ESTRUTURAL CERAMICO 19 X 19 X 39 CM, 6,0 MPA (NBR 15270)</t>
  </si>
  <si>
    <t>CABO DE COBRE, FLEXIVEL, CLASSE 4 OU 5, ISOLACAO EM PVC/A, ANTICHAMA BWF-B, 1 CONDUTOR, 450/750 V, SECAO NOMINAL 16 MM2</t>
  </si>
  <si>
    <t>CAIXA D'AGUA EM POLIETILENO 1000 LITROS, COM TAMPA</t>
  </si>
  <si>
    <t>CHAVE BLINDADA TRIPOLAR PARA MOTORES, DO TIPO FACA, COM PORTA FUSIVEL DO TIPO CARTUCHO, CORRENTE NOMINAL DE 100 A, TENSAO NOMINAL DE 250 V</t>
  </si>
  <si>
    <t>CURVA 90 GRAUS, LONGA, DE PVC RIGIDO ROSCAVEL, DE 1 1/2", PARA ELETRODUTO</t>
  </si>
  <si>
    <t>ELETRODUTO DE PVC RIGIDO ROSCAVEL DE 1/2 ", SEM LUVA</t>
  </si>
  <si>
    <t>ELETRODUTO FLEXIVEL, EM ACO, TIPO CONDUITE, DIAMETRO DE 1 1/2"</t>
  </si>
  <si>
    <t>FUSIVEL DIAZED 20 A TAMANHO DII, CAPACIDADE DE INTERRUPCAO DE 50 KA EM VCA E 8 KA EM VCC, TENSAO NOMIMNAL DE 500 V</t>
  </si>
  <si>
    <t>HIDROMETRO UNIJATO / MEDIDOR DE AGUA, DN 1/2", VAZAO MAXIMA DE 3 M3/H, PARA AGUA POTAVEL FRIA, RELOJOARIA PLANA, CLASSE B, HORIZONTAL (SEM CONEXOES)</t>
  </si>
  <si>
    <t>ISOLADOR DE PORCELANA, TIPO PINO MONOCORPO, PARA TENSAO DE *15* KV</t>
  </si>
  <si>
    <t>PREGO DE ACO POLIDO COM CABECA 15 X 18 (1 1/2 X 13)</t>
  </si>
  <si>
    <t>SARRAFO *2,5 X 5* CM EM PINUS, MISTA OU EQUIVALENTE DA REGIAO - BRUTA</t>
  </si>
  <si>
    <t>TABUA *2,5 X 30 CM EM PINUS, MISTA OU EQUIVALENTE DA REGIAO - BRUTA</t>
  </si>
  <si>
    <t>TUBO ACO GALVANIZADO COM COSTURA, CLASSE LEVE, DN 20 MM ( 3/4"),  E = 2,25 MM,  *1,3* KG/M (NBR 5580)</t>
  </si>
  <si>
    <t>TUBO ACO GALVANIZADO COM COSTURA, CLASSE MEDIA, DN 2.1/2", E = *3,65* MM, PESO *6,51* KG/M (NBR 5580)</t>
  </si>
  <si>
    <t>VIGA NAO APARELHADA *8 X 16* CM EM MACARANDUBA, ANGELIM OU EQUIVALENTE DA REGIAO -  BRUTA</t>
  </si>
  <si>
    <t>CRECHE PROINFÂNCIA - JARDIM ROSEMARY</t>
  </si>
  <si>
    <t>B.01.000.010146</t>
  </si>
  <si>
    <t>B.01.000.010139</t>
  </si>
  <si>
    <t>B.01.000.010111</t>
  </si>
  <si>
    <t>B.01.000.010118</t>
  </si>
  <si>
    <t>B.01.000.010101</t>
  </si>
  <si>
    <t>B.04.000.020504</t>
  </si>
  <si>
    <t>B.02.000.020508</t>
  </si>
  <si>
    <t>Servente</t>
  </si>
  <si>
    <t>Pedreiro</t>
  </si>
  <si>
    <t>Carpinteiro</t>
  </si>
  <si>
    <t>Encanador</t>
  </si>
  <si>
    <t>Ajudante geral</t>
  </si>
  <si>
    <t>Areia grossa</t>
  </si>
  <si>
    <t>Cimento CPII-E-32 (sacos de 50 kg)</t>
  </si>
  <si>
    <t>CDHU</t>
  </si>
  <si>
    <t>SINAPI-I</t>
  </si>
  <si>
    <t>Eletricista</t>
  </si>
  <si>
    <t>05.02.02</t>
  </si>
  <si>
    <t>05.02.03</t>
  </si>
  <si>
    <t>05.02.04</t>
  </si>
  <si>
    <t>05.02.05</t>
  </si>
  <si>
    <t>05.02.06</t>
  </si>
  <si>
    <t>05.02.07</t>
  </si>
  <si>
    <t>SINAPI-(Nov/21) / CDHU-CPOS-184 / FDE-(Out/21) / SIURB-(Jul/21)</t>
  </si>
  <si>
    <t>Engenheiro Civil De Obra Pleno Com Encargos Complementares</t>
  </si>
  <si>
    <t>h</t>
  </si>
  <si>
    <t>Encarregado Geral De Obras Com Encargos Complementares</t>
  </si>
  <si>
    <t>mes</t>
  </si>
  <si>
    <t>Técnico Em Segurança Do Trabalho Com Encargos Complementares</t>
  </si>
  <si>
    <t>Topografo Com Encargos Complementares</t>
  </si>
  <si>
    <t>Serviços Técnicos Especializados Para Acompanhamento De Execução De Fundações Profundas E Estruturas De Contenção</t>
  </si>
  <si>
    <t>Desenvolvimento De Projeto Técnico De Prevenção E Combate A Incêndio E Aprovação Junto Ao Corpo De Bombeiros Para Edificações Até 2000 M2</t>
  </si>
  <si>
    <t>gl</t>
  </si>
  <si>
    <t>Serviços Técnicos Profissionais Para Obtenção Do Avcb Junto Ao Corpo De Bombeiros Para Edificações Até 2000 M2</t>
  </si>
  <si>
    <t xml:space="preserve">Fornecimento E Instalaçao De Placa De Identificaçao De Obra   Incluso Suporte Estrutura De Madeira. 
 </t>
  </si>
  <si>
    <t>m2</t>
  </si>
  <si>
    <t>Tapume H=225Cm Engastado No Terreno E Pintura Latex Face Externa Co Logotipo</t>
  </si>
  <si>
    <t>m</t>
  </si>
  <si>
    <t xml:space="preserve"> </t>
  </si>
  <si>
    <t>Execução De Sanitário E Vestiário Em Canteiro De Obra Em Chapa De Madeira Compensada, Não Incluso Mobiliário. Af_02/2016</t>
  </si>
  <si>
    <t>Execução De Escritório Em Canteiro De Obra Em Chapa De Madeira Compensada, Não Incluso Mobiliário E Equipamentos. Af_02/2016</t>
  </si>
  <si>
    <t>Execução De Depósito Em Canteiro De Obra Em Chapa De Madeira Compensada, Não Incluso Mobiliário. Af_04/2016</t>
  </si>
  <si>
    <t>Gabarito De Madeira Esquadrado E Nivelado Para Locação De Obra</t>
  </si>
  <si>
    <t>Demolição Mecanizada De Concreto Armado, Inclusive Fragmentação, Carregamento, Transporte Até 1 Quilômetro E Descarregamento</t>
  </si>
  <si>
    <t>m3</t>
  </si>
  <si>
    <t>Demolição De Alvenaria Para Qualquer Tipo De Bloco, De Forma Mecanizada, Sem Reaproveitamento. Af_12/2017</t>
  </si>
  <si>
    <t>Demolição Mecanizada De Pavimento Ou Piso Em Concreto, Inclusive Fragmentação, Carregamento, Transporte Até 1 Quilômetro E Descarregamento</t>
  </si>
  <si>
    <t>Retirada De Poste Ou Sistema De Sustentação Para Alambrado Ou Fechamento</t>
  </si>
  <si>
    <t>Caçamba De 4M3 Para Retirada De Entulho</t>
  </si>
  <si>
    <t>Limpeza Mecanizada De Camada Vegetal, Vegetação E Pequenas Árvores (Diâmetro De Tronco Menor Que 0,20 M), Com Trator De Esteiras.Af_05/2018</t>
  </si>
  <si>
    <t>Aterro Manual De Valas Com Solo Argilo-Arenoso E Compactação Mecanizada. Af_05/2016</t>
  </si>
  <si>
    <t>Escavação Manual De Vala Com Profundidade Menor Ou Igual A 1,30 M. Af_02/2021</t>
  </si>
  <si>
    <t>Regularização E Compactação De Subleito De Solo  Predominantemente Argiloso. Af_11/2019</t>
  </si>
  <si>
    <t>Reaterro Manual De Valas Com Compactação Mecanizada. Af_04/2016</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</si>
  <si>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</si>
  <si>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</si>
  <si>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Taxa De Mobilização De Equipamento - Estaca Escavada</t>
  </si>
  <si>
    <t>Arrasamento Mecanico De Estaca De Concreto Armado, Diametros De Até 40 Cm. Af_05/2021</t>
  </si>
  <si>
    <t>Lastro De Concreto Magro, Aplicado Em Blocos De Coroamento Ou Sapatas, Espessura De 5 Cm. Af_08/2017</t>
  </si>
  <si>
    <t>Fabricação, Montagem E Desmontagem De Fôrma Para Bloco De Coroamento, Em Chapa De Madeira Compensada Resinada, E=17 Mm, 2 Utilizações. Af_06/2017</t>
  </si>
  <si>
    <t>Armação De Bloco, Viga Baldrame Ou Sapata Utilizando Aço Ca-50 De 10 Mm - Montagem. Af_06/2017</t>
  </si>
  <si>
    <t>kg</t>
  </si>
  <si>
    <t>Armação De Bloco, Viga Baldrame Ou Sapata Utilizando Aço Ca-50 De 12,5 Mm - Montagem. Af_06/2017</t>
  </si>
  <si>
    <t>Armação De Bloco, Viga Baldrame E Sapata Utilizando Aço Ca-60 De 5 Mm - Montagem. Af_06/2017</t>
  </si>
  <si>
    <t>Concretagem De Blocos De Coroamento E Vigas Baldrames, Fck 30 Mpa, Com Uso De Bomba  Lançamento, Adensamento E Acabamento. Af_06/2017</t>
  </si>
  <si>
    <t>Lastro De Concreto Magro, Aplicado Em Pisos, Lajes Sobre Solo Ou Radiers, Espessura De 5 Cm. Af_07/2016</t>
  </si>
  <si>
    <t>Lastro De Concreto Magro, Aplicado Em Pisos, Lajes Sobre Solo Ou Radiers. Af_08/2017</t>
  </si>
  <si>
    <t>Fabricação, Montagem E Desmontagem De Fôrma Para Viga Baldrame, Em Madeira Serrada, E=25 Mm, 4 Utilizações. Af_06/2017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</si>
  <si>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</si>
  <si>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</si>
  <si>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25 Mm - Montagem. Af_06/2017</t>
  </si>
  <si>
    <t>Armação De Estruturas De Concreto Armado, Exceto Vigas, Pilares, Lajes E Fundações, Utilizando Aço Ca-60 De 5,0 Mm - Montagem. Af_12/2015</t>
  </si>
  <si>
    <t>Concretagem De Sapatas, Fck 30 Mpa, Com Uso De Bomba  Lançamento, Adensamento E Acabamento. Af_11/2016</t>
  </si>
  <si>
    <t>Montagem E Desmontagem De Fôrma De Pilares Retangulares E Estruturas Similares, Pé-Direito Simples, Em Chapa De Madeira Compensada Plastificada, 10 Utilizações. Af_09/2020</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</si>
  <si>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</si>
  <si>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</si>
  <si>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Ca-60 De 5,0 Mm - Montagem. Af_12/2015</t>
  </si>
  <si>
    <t>Concretagem De Pilares, Fck = 25 Mpa, Com Uso De Bomba Em Edificação Com Seção Média De Pilares Maior Que 0,25 M² - Lançamento, Adensamento E Acabamento. Af_12/2015</t>
  </si>
  <si>
    <t>Montagem E Desmontagem De Fôrma De Viga, Escoramento Com Garfo De Madeira, Pé-Direito Simples, Em Chapa De Madeira Plastificada, 12 Utilizações. Af_09/2020</t>
  </si>
  <si>
    <t>Armação De Pilar Ou Viga De Uma Estrutura Convencional De Concreto Armado Em Uma Edificação Térrea Ou Sobrado Utilizando Aço Ca-50 De 8,0 Mm - Montagem. Af_12/2015</t>
  </si>
  <si>
    <t>Verga Pré-Moldada Para Janelas Com Mais De 1,5 M De Vão. Af_03/2016</t>
  </si>
  <si>
    <t>Armação De Pilar Ou Viga De Uma Estrutura Convencional De Concreto Armado Em Uma Edificação Térrea Ou Sobrado Utilizando Aço Ca-50 De 6,3 Mm - Montagem. Af_12/2015</t>
  </si>
  <si>
    <t>Alvenaria De Vedação Com Elemento Vazado De Cerâmica (Cobogó) De 7X20X20Cm E Argamassa De Assentamento Com Preparo Em Betoneira. Af_05/2020</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</si>
  <si>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</si>
  <si>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</si>
  <si>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</si>
  <si>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Maciços De 5X10X20Cm (Espessura 10Cm) E Argamassa De Assentamento Com Preparo Em Betoneira. Af_05/2020</t>
  </si>
  <si>
    <t>Fixação (Encunhamento) De Alvenaria De Vedação Com Tijolo Maciço. Af_03/2016</t>
  </si>
  <si>
    <t>Divisoria Sanitária, Tipo Cabine, Em Granito Cinza Polido, Esp = 3Cm, Assentado Com Argamassa Colante Ac Iii-E, Exclusive Ferragens. Af_01/2021</t>
  </si>
  <si>
    <t>Parede Com Placas De Gesso Acartonado (Drywall), Para Uso Interno, Com Duas Faces Simples E Estrutura Metálica Com Guias Duplas, Com Vãos. Af_06/2017_P</t>
  </si>
  <si>
    <t>Kit De Porta De Madeira Para Pintura, Semi-Oca (Leve Ou Média), Padrão Médio, 70X210Cm, Espessura De 3,5Cm, Itens Inclusos: Dobradiças, Montagem E Instalação Do Batente, Fechadura Com Execução Do Furo - Fornecimento E Instalação. Af_12/2019</t>
  </si>
  <si>
    <t>Porta De Madeira Tipo Veneziana, 80X210Cm, Espessura De 3Cm, Incluso Dobradiças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</si>
  <si>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</si>
  <si>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Porta Madeira Compens Lisa Com Visor</t>
  </si>
  <si>
    <t>Fechadura De Embutir Para Portas Internas, Completa, Acabamento Padrão Médio, Com Execução De Furo - Fornecimento E Instalação. Af_12/2019</t>
  </si>
  <si>
    <t>Folha De Porta Lisa Folheada Com Madeira, Sob Medida</t>
  </si>
  <si>
    <t>Tarjeta Tipo Livre/Ocupado Para Porta De Banheiro. Af_12/2019</t>
  </si>
  <si>
    <t>Barra De Apoio Reta, Em Aco Inox Polido, Comprimento 60Cm, Fixada Na Parede - Fornecimento E Instalação. Af_01/2020</t>
  </si>
  <si>
    <t>Revestimento Em Chapa De Aço Inoxidável Para Proteção De Portas, Altura De 40 Cm</t>
  </si>
  <si>
    <t>Pa.10 - Porta Em Alumínio Anodizado, Meio Vidro - Abrir, 1 Folha</t>
  </si>
  <si>
    <t>Porta Veneziana De Abrir Em Alumínio - Cor Branca</t>
  </si>
  <si>
    <t>Pf-28 - Porta Em Perfil De Chapa Dobrada, Veneziana, Abrir 2 Folhas</t>
  </si>
  <si>
    <t>Porta Pivotante De Vidro Temperado, 2 Folhas De 90X210 Cm, Espessura De 10Mm, Inclusive Acessórios. Af_01/2021</t>
  </si>
  <si>
    <t>Porta De Abrir Com Mola Hidráulica, Em Vidro Temperado, 2 Folhas De 90X210 Cm, Espessura Dd 10Mm, Inclusive Acessórios. Af_01/2021</t>
  </si>
  <si>
    <t>Instalação De Vidro Temperado, E = 10 Mm, Encaixado Em Perfil U. Af_01/2021_P</t>
  </si>
  <si>
    <t>Janela De Aço Tipo Basculante Para Vidros, Com Batente, Ferragens E Pintura Anticorrosiva. Exclusive Vidros, Acabamento, Alizar E Contramarco. Fornecimento E Instalação. Af_12/2019</t>
  </si>
  <si>
    <t>Janela Fixa De Alumínio Para Vidro, Com Vidro, Batente E Ferragens. Exclusive Acabamento, Alizar E Contramarco. Fornecimento E Instalação. Af_12/2019</t>
  </si>
  <si>
    <t>Janela De Alumínio Tipo Maxim-Ar, Com Vidros, Batente E Ferragens. Exclusive Alizar, Acabamento E Contramarco. Fornecimento E Instalação. Af_12/2019</t>
  </si>
  <si>
    <t>Tela De Proteção Tipo Mosquiteira Em Aço Galvanizado, Com Requadro Em Perfis De Ferro</t>
  </si>
  <si>
    <t>Instalação De Vidro Liso Incolor, E = 6 Mm, Em Esquadria De Alumínio Ou Pvc, Fixado Com Baguete. Af_01/2021_P</t>
  </si>
  <si>
    <t>Vidro Laminado Temperado Jateado De 8 Mm</t>
  </si>
  <si>
    <t>Espelho Em Vidro Cristal Liso, Espessura De 4 Mm</t>
  </si>
  <si>
    <t>Gradil Em Aço Galvanizado Eletrofundido, Malha 65 X 132 Mm E Pintura Eletrostática</t>
  </si>
  <si>
    <t>Pf-23 Porta De Ferro C/ Bandeira Em Chapa Perfurada L=140Cm</t>
  </si>
  <si>
    <t>Fechamento Em Chapa Perfurada, Furos Quadrados 4 X 4 Mm, Com Requadro Em Cantoneira De Aço Carbono</t>
  </si>
  <si>
    <t>Portão Em Gradil Eletrofundido</t>
  </si>
  <si>
    <t xml:space="preserve">Fornecimento E Montagem De Estrutura Metalica Com Aço Resistente A Corrosao (Astm A709/A588) 
 </t>
  </si>
  <si>
    <t>Esmalte Em Estrutura Metalica</t>
  </si>
  <si>
    <t>Telha Galvalume / Aco Galv Sanduiche  E=30Mm (Pur) / (Pir)  Trapez H=40Mm Nas Duas Faces  E= 0,50Mm Com Pint Faces Aparentes.</t>
  </si>
  <si>
    <t>Cumeeira De Aco Natural Perfil Ondul Ou Trap E=0,65Mm H Ate 40Mm</t>
  </si>
  <si>
    <t>Calha Em Chapa De Aço Galvanizado Número 24, Desenvolvimento De 50 Cm, Incluso Transporte Vertical. Af_07/2019</t>
  </si>
  <si>
    <t>Rufo Em Chapa Galvanizada N 24 - Corte 1,00 M</t>
  </si>
  <si>
    <t>Rufo Em Chapa Galvanizada N 24 - Corte 0,50 M</t>
  </si>
  <si>
    <t>Rufo Em Chapa Galvanizada N 24 - Corte 0,33 M</t>
  </si>
  <si>
    <t>Cimalha Em Concreto Com Pingadeira</t>
  </si>
  <si>
    <t>Impermeabilização De Piso Com Argamassa De Cimento E Areia, Com Aditivo Impermeabilizante, E = 2Cm. Af_06/2018</t>
  </si>
  <si>
    <t>Chapisco Aplicado Em Alvenarias E Estruturas De Concreto Internas, Com Colher De Pedreiro.  Argamassa Traço 1:3 Com Preparo Manual. Af_06/2014</t>
  </si>
  <si>
    <t>Emboço, Para Recebimento De Cerâmica, Em Argamassa Traço 1:2:8, Preparo Mecânico Com Betoneira 400L, Aplicado Manualmente Em Faces Internas De Paredes, Para Ambiente Com Área  Maior Que 10M2, Espessura De 20Mm, Com Execução De Taliscas. Af_06/2014</t>
  </si>
  <si>
    <t>Emboço Ou Massa Única Em Argamassa Traço 1:2:8, Preparo Mecânico Com Betoneira 400 L, Aplicada Manualmente Em Panos Cegos De Fachada (Sem Presença De Vãos), Espessura De 25 Mm. Af_06/2014</t>
  </si>
  <si>
    <t>Massa Única, Para Recebimento De Pintura Ou Cerâmica, Argamassa Industrializada, Preparo Mecânico, Aplicado Com Equipamento De Mistura E Projeção De 1,5 M3/H Em Faces Internas De Paredes, Espessura De 5Mm, Sem Execução De Taliscas. Af_06/2014</t>
  </si>
  <si>
    <t>Acabamentos Para Forro (Roda-Forro Em Madeira Pinus). Af_05/2017</t>
  </si>
  <si>
    <t>Forro Em Drywall, Para Ambientes Comerciais, Inclusive Estrutura De Fixação. Af_05/2017_P</t>
  </si>
  <si>
    <t>Forro Em Fibra Mineral Acústico, Revestido Em Látex</t>
  </si>
  <si>
    <t>Contrapiso Em Argamassa Traço 1:4 (Cimento E Areia), Preparo Mecânico Com Betoneira 400 L, Aplicado Em Áreas Secas Sobre Laje, Aderido, Acabamento Não Reforçado, Espessura 3Cm. Af_07/2021</t>
  </si>
  <si>
    <t>Contrapiso Em Argamassa Traço 1:4 (Cimento E Areia), Preparo Mecânico Com Betoneira 400 L, Aplicado Em Áreas Secas Sobre Laje, Aderido, Acabamento Não Reforçado, Espessura 2Cm. Af_07/2021</t>
  </si>
  <si>
    <t>Piso Cimentado, Traço 1:3 (Cimento E Areia), Acabamento Liso, Espessura 2,0 Cm, Preparo Mecânico Da Argamassa. Af_09/2020</t>
  </si>
  <si>
    <t>Pintura De Piso Com Tinta Epóxi, Aplicação Manual, 2 Demãos, Incluso Primer Epóxi. Af_05/2021</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</si>
  <si>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</si>
  <si>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Maior Que 10 M2. Af_06/2014</t>
  </si>
  <si>
    <t>Revestimento Vinílico Em Manta Heterogênea, Espessura De 2 Mm, Com Impermeabilizante Acrílico</t>
  </si>
  <si>
    <t>Rodapé Cerâmico De 7Cm De Altura Com Placas Tipo Esmaltada Extra De Dimensões 60X60Cm. Af_06/2014</t>
  </si>
  <si>
    <t>Rodapé Flexível Para Piso Vinílico Em Pvc, Espessura De 2 Mm E Altura De 7,5 Cm, Curvo/Plano, Com Impermeabilizante Acrílico</t>
  </si>
  <si>
    <t>Peitoril E/Ou Soleira Em Granito, Espessura De 2 Cm E Largura Até 20 Cm, Acabamento Polido</t>
  </si>
  <si>
    <t>Peitoril E/Ou Soleira Em Granito, Espessura De 2 Cm E Largura De 21 Cm Até 30 Cm, Acabamento Polido</t>
  </si>
  <si>
    <t>Execução De Passeio (Calçada) Ou Piso De Concreto Com Concreto Moldado In Loco, Feito Em Obra, Acabamento Convencional, Espessura 10 Cm, Armado. Af_07/2016</t>
  </si>
  <si>
    <t>Execução De Passeio Em Piso Intertravado, Com Bloco Retangular Cor Natural De 20 X 10 Cm, Espessura 6 Cm. Af_12/2015</t>
  </si>
  <si>
    <t>Colchão De Areia</t>
  </si>
  <si>
    <t>Plantio De Grama Em Placas. Af_05/2018</t>
  </si>
  <si>
    <t>Aplicação Manual De Massa Acrílica Em Panos De Fachada Sem Presença De Vãos, De Edifícios De Múltiplos Pavimentos, Duas Demãos. Af_05/2017</t>
  </si>
  <si>
    <t>Aplicação Manual De Pintura Com Tinta Látex Acrílica Em Paredes, Duas Demãos. Af_06/2014</t>
  </si>
  <si>
    <t>Aplicação Manual De Pintura Com Tinta Látex Acrílica Em Teto, Duas Demãos. Af_06/2014</t>
  </si>
  <si>
    <t>Esmalte Em Esquadrias De Ferro</t>
  </si>
  <si>
    <t>Aplicacao Pintura Imperm Duas Demaos Sitema Duplo Epoxi Poliuretano</t>
  </si>
  <si>
    <t>Pintura Com Tinta Alquídica De Acabamento (Esmalte Sintético Acetinado) Aplicada A Rolo Ou Pincel Sobre Superfícies Metálicas (Exceto Perfil) Executado Em Obra (Por Demão). Af_01/2020</t>
  </si>
  <si>
    <t>Aplicação Manual De Massa Acrílica Em Paredes Externas De Casas, Duas Demãos. Af_05/2017</t>
  </si>
  <si>
    <t>Tubo, Pvc, Soldável, Dn 20Mm,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</si>
  <si>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</si>
  <si>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</si>
  <si>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</si>
  <si>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</si>
  <si>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</si>
  <si>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</si>
  <si>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Serie Normal, Esgoto Predial, Dn 100 Mm, Fornecido E Instalado Em Ramal De Descarga Ou Ramal De Esgoto Sanitário. Af_12/2014</t>
  </si>
  <si>
    <t>Adaptador Com Flanges Livres, Pvc, Soldável, Dn 110 Mm X 4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</si>
  <si>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</si>
  <si>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</si>
  <si>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Curto Com Bolsa E Rosca Para Registro, Pvc, Soldável, Dn 85Mm X 3, Instalado Em Prumada De Água - Fornecimento E Instalação. Af_12/2014</t>
  </si>
  <si>
    <t>Adaptador Curto Com Bolsa E Rosca Para Registro, Pvc, Soldável, Dn 20Mm X 1/2, Instalado Em Ramal De Distribuição De Água - Fornecimento E Instalação. Af_12/2014</t>
  </si>
  <si>
    <t>Adaptador Curto Com Bolsa E Rosca Para Registro, Pvc, Soldável, Dn 25Mm X 3/4, Instalado Em Prumada De Água - Fornecimento E Instalação. Af_12/2014</t>
  </si>
  <si>
    <t>Adaptador Curto Com Bolsa E Rosca Para Registro, Pvc, Soldável, Dn 32Mm X 1, Instalado Em Prumada De Água - Fornecimento E Instalação. Af_12/2014</t>
  </si>
  <si>
    <t>Adaptador Curto Com Bolsa E Rosca Para Registro, Pvc, Soldável, Dn 50Mm X 1.1/2, Instalado Em Prumada De Água - Fornecimento E Instalação. Af_12/2014</t>
  </si>
  <si>
    <t>Adaptador Curto Com Bolsa E Rosca Para Registro, Pvc, Soldável, Dn 60Mm X 2, Instalado Em Prumada De Água - Fornecimento E Instalação. Af_12/2014</t>
  </si>
  <si>
    <t>Luva De Redução, Pvc, Soldável, Dn 32Mm X 25Mm, Instalado Em Ramal Ou Sub-Ramal De Água - Fornecimento E Instalação. Af_12/2014</t>
  </si>
  <si>
    <t>Luva De Redução, Pvc, Soldável, Dn 60Mm X 50Mm, Instalado Em Prumada De Água - Fornecimento E Instalação. Af_12/2014</t>
  </si>
  <si>
    <t>Redução Excêntrica, Pvc, Serie R, Água Pluvial, Dn 100 X 75 Mm, Junta Elástica, Fornecido E Instalado Em Condutores Verticais De Águas Pluviais. Af_12/2014</t>
  </si>
  <si>
    <t>Luva De Redução, Pvc, Soldável, Dn 50Mm X 25Mm, Instalado Em Prumada De Água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</si>
  <si>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</si>
  <si>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</si>
  <si>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Joelho 45 Graus, Pvc, Soldável, Dn 25Mm, Instalado Em Prumada De Água - Fornecimento E Instalação. Af_12/2014</t>
  </si>
  <si>
    <t>Joelho 45 Graus, Pvc, Soldável, Dn 32Mm, Instalado Em Prumada De Água - Fornecimento E Instalação. Af_12/2014</t>
  </si>
  <si>
    <t>Joelho 45 Graus, Pvc, Soldável, Dn 50Mm, Instalado Em Prumada De Água - Fornecimento E Instalação. Af_12/2014</t>
  </si>
  <si>
    <t>Joelho 45 Graus, Pvc, Soldável, Dn 75Mm, Instalado Em Prumada De Água - Fornecimento E Instalação. Af_12/2014</t>
  </si>
  <si>
    <t>Joelho 45 Graus, Pvc, Soldável, Dn 85Mm, Instalado Em Prumada De Água - Fornecimento E Instalação. Af_12/2014</t>
  </si>
  <si>
    <t>Joelho 90 Graus, Pvc, Soldável, Dn 20Mm, Instalado Em Ramal Ou Sub-Ramal De Água - Fornecimento E Instalação. Af_12/2014</t>
  </si>
  <si>
    <t>Joelho 90 Graus, Pvc, Soldável, Dn 25Mm, Instalado Em Ramal Ou Sub-Ramal De Água - Fornecimento E Instalação. Af_12/2014</t>
  </si>
  <si>
    <t>Joelho 90 Graus, Pvc, Soldável, Dn 32Mm, Instalado Em Ramal Ou Sub-Ramal De Água - Fornecimento E Instalação. Af_12/2014</t>
  </si>
  <si>
    <t>Joelho 90 Graus, Pvc, Soldável, Dn 50Mm, Instalado Em Prumada De Água - Fornecimento E Instalação. Af_12/2014</t>
  </si>
  <si>
    <t>Joelho 90 Graus, Pvc, Soldável, Dn 60Mm, Instalado Em Prumada De Água - Fornecimento E Instalação. Af_12/2014</t>
  </si>
  <si>
    <t>Joelho 90 Graus, Pvc, Soldável, Dn 85Mm, Instalado Em Prumada De Água - Fornecimento E Instalação. Af_12/2014</t>
  </si>
  <si>
    <t>Joelho 90 Graus, Pvc, Serie R, Água Pluvial, Dn 100 Mm, Junta Elástica, Fornecido E Instalado Em Ramal De Encaminhamento. Af_12/2014</t>
  </si>
  <si>
    <t>Joelho De Transição, 90 Graus, Cpvc, Soldável, Dn 22Mm X 3/4", Instalado Em Ramal Ou Sub-Ramal De Água - Fornecimento E Instalação. Af_12/2014</t>
  </si>
  <si>
    <t>Joelho 90 Graus Com Bucha De Latão, Pvc, Soldável, Dn 25Mm, X 1/2 Instalado Em Ramal Ou Sub-Ramal De Água - Fornecimento E Instalação. Af_12/2014</t>
  </si>
  <si>
    <t>Te, Pvc, Soldável, Dn 25Mm, Instalado Em Ramal Ou Sub-Ramal De Água - Fornecimento E Instalação. Af_12/2014</t>
  </si>
  <si>
    <t>Te, Pvc, Soldável, Dn 32Mm, Instalado Em Ramal De Distribuição De Água - Fornecimento E Instalação. Af_12/2014</t>
  </si>
  <si>
    <t>Te, Pvc, Soldável, Dn 50Mm, Instalado Em Prumada De Água - Fornecimento E Instalação. Af_12/2014</t>
  </si>
  <si>
    <t>Tê, Pvc, Serie R, Água Pluvial, Dn 75 Mm, Junta Elástica, Fornecido E Instalado Em Ramal De Encaminhamento. Af_12/2014</t>
  </si>
  <si>
    <t>Tê De Inspeção, Pvc, Serie R, Água Pluvial, Dn 100 Mm, Junta Elástica, Fornecido E Instalado Em Ramal De Encaminhamento. Af_12/2014</t>
  </si>
  <si>
    <t>Tê De Redução, Pvc, Soldável, Dn 32Mm X 25Mm, Instalado Em Prumada De Água - Fornecimento E Instalação. Af_12/2014</t>
  </si>
  <si>
    <t>Tê De Redução, Pvc, Soldável, Dn 50Mm X 25Mm, Instalado Em Prumada De Água - Fornecimento E Instalação. Af_12/2014</t>
  </si>
  <si>
    <t>Tê De Redução, Pvc, Soldável, Dn 50Mm X 40Mm, Instalado Em Prumada De Água - Fornecimento E Instalação. Af_12/2014</t>
  </si>
  <si>
    <t>Te De Redução, Pvc, Soldável, Dn 75Mm X 50Mm, Instalado Em Prumada De Água - Fornecimento E Instalação. Af_12/2014</t>
  </si>
  <si>
    <t>Te De Redução, Pvc, Soldável, Dn 85Mm X 60Mm, Instalado Em Prumada De Água - Fornecimento E Instalação. Af_12/2014</t>
  </si>
  <si>
    <t>Tê Com Bucha De Latão Na Bolsa Central, Pvc, Soldável, Dn 20Mm X 1/2, Instalado Em Ramal Ou Sub-Ramal De Água - Fornecimento E Instalação. Af_12/2014</t>
  </si>
  <si>
    <t>Tê Com Bucha De Latão Na Bolsa Central, Pvc, Soldável, Dn 25Mm X 3/4, Instalado Em Ramal Ou Sub-Ramal De Água - Fornecimento E Instalação. Af_03/2015</t>
  </si>
  <si>
    <t>Válvula De Esfera Bruta, Bronze, Roscável, 1/2" - Fornecimento E Instalação. Af_08/2021</t>
  </si>
  <si>
    <t>Registro De Gaveta Bruto, Latão, Roscável, 2" - Fornecimento E Instalação. Af_08/2021</t>
  </si>
  <si>
    <t>Registro De Gaveta Bruto, Latão, Roscável, 3" - Fornecimento E Instalação. Af_08/2021</t>
  </si>
  <si>
    <t>Registro De Gaveta Bruto, Latão, Roscável, 4" - Fornecimento E Instalação. Af_08/2021</t>
  </si>
  <si>
    <t>Registro De Gaveta Bruto, Latão, Roscável, 1", Com Acabamento E Canopla Cromados - Fornecimento E Instalação. Af_08/2021</t>
  </si>
  <si>
    <t>Registro De Gaveta Bruto, Latão, Roscável, 1 1/2", Com Acabamento E Canopla Cromados - Fornecimento E Instalação. Af_08/2021</t>
  </si>
  <si>
    <t>Registro De Gaveta Bruto, Latão, Roscável, 3/4", Com Acabamento E Canopla Cromados - Fornecimento E Instalação. Af_08/2021</t>
  </si>
  <si>
    <t>Registro De Pressão Bruto, Latão, Roscável, 3/4", Com Acabamento E Canopla Cromados - Fornecimento E Instalação. Af_08/2021</t>
  </si>
  <si>
    <t>Tubo Pvc, Serie Normal, Esgoto Predial, Dn 100 Mm, Fornecido E Instalado Em Subcoletor Aéreo De Esgoto Sanitário. Af_12/2014</t>
  </si>
  <si>
    <t>Tubo Pvc, Serie Normal, Esgoto Predial, Dn 150 Mm, Fornecido E Instalado Em Subcoletor Aéreo De Esgoto Sanitário. Af_12/2014</t>
  </si>
  <si>
    <t>Joelho 45 Graus, Pvc, Serie Normal, Esgoto Predial, Dn 100 Mm, Junta Elástica, Fornecido E Instalado Em Ramal De Descarga Ou Ramal De Esgoto Sanitário. Af_12/2014</t>
  </si>
  <si>
    <t>Joelho 90 Graus, Pvc, Serie Normal, Esgoto Predial, Dn 100 Mm, Junta Elástica, Fornecido E Instalado Em Ramal De Descarga Ou Ramal De Esgoto Sanitário. Af_12/2014</t>
  </si>
  <si>
    <t>Junção Simples, Pvc, Serie R, Água Pluvial, Dn 100 X 100 Mm, Junta Elástica, Fornecido E Instalado Em Ramal De Encaminhamento. Af_12/2014</t>
  </si>
  <si>
    <t>Grelha Hemisférica Em Ferro Fundido De 4"</t>
  </si>
  <si>
    <t>Caixa Enterrada Distribuidora De Vazão (Sumidouros Múltiplos), Retangular, Em Concreto Pré-Moldado, Dimensões Internas: 0,60 X 0,60 X 0,50 M. Af_12/2020</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</si>
  <si>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</si>
  <si>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</si>
  <si>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Série R, Água Pluvial, Dn 75 Mm, Fornecido E Instalado Em Ramal De Encaminhamento. Af_12/2014</t>
  </si>
  <si>
    <t>Bucha De Redução, Pvc, Soldável, Dn 40Mm X 32Mm, Instalado Em Ramal Ou Sub-Ramal De Água - Fornecimento E Instalação. Af_03/2015</t>
  </si>
  <si>
    <t>Joelho 45 Graus, Pvc, Serie Normal, Esgoto Predial, Dn 75 Mm, Junta Elástica, Fornecido E Instalado Em Ramal De Descarga Ou Ramal De Esgoto Sanitário. Af_12/2014</t>
  </si>
  <si>
    <t>Joelho 45 Graus, Pvc, Serie Normal, Esgoto Predial, Dn 50 Mm, Junta Elástica, Fornecido E Instalado Em Ramal De Descarga Ou Ramal De Esgoto Sanitário. Af_12/2014</t>
  </si>
  <si>
    <t>Joelho 45 Graus, Pvc, Serie Normal, Esgoto Predial, Dn 40 Mm, Junta Soldável, Fornecido E Instalado Em Ramal De Descarga Ou Ramal De Esgoto Sanitário. Af_12/2014</t>
  </si>
  <si>
    <t>Joelho 90 Graus, Pvc, Serie R, Água Pluvial, Dn 75 Mm, Junta Elástica, Fornecido E Instalado Em Ramal De Encaminhamento. Af_12/2014</t>
  </si>
  <si>
    <t>Joelho 90 Graus, Pvc, Serie Normal, Esgoto Predial, Dn 50 Mm, Junta Elástica, Fornecido E Instalado Em Ramal De Descarga Ou Ramal De Esgoto Sanitário. Af_12/2014</t>
  </si>
  <si>
    <t>Joelho 90 Graus, Pvc, Serie Normal, Esgoto Predial, Dn 40 Mm, Junta Soldável, Fornecido E Instalado Em Ramal De Descarga Ou Ramal De Esgoto Sanitário. Af_12/2014</t>
  </si>
  <si>
    <t>Junção Simples, Pvc, Serie R, Água Pluvial, Dn 100 X 75 Mm, Junta Elástica, Fornecido E Instalado Em Ramal De Encaminhamento. Af_12/2014</t>
  </si>
  <si>
    <t>Junção Simples, Pvc, Serie R, Água Pluvial, Dn 100 X 75 Mm, Junta Elástica, Fornecido E Instalado Em Condutores Verticais De Águas Pluviais. Af_12/2014</t>
  </si>
  <si>
    <t>Junção Simples, Pvc, Serie R, Água Pluvial, Dn 100 X 100 Mm, Junta Elástica, Fornecido E Instalado Em Condutores Verticais De Águas Pluviais. Af_12/2014</t>
  </si>
  <si>
    <t>Junção Simples, Pvc, Serie R, Água Pluvial, Dn 75 X 75 Mm, Junta Elástica, Fornecido E Instalado Em Ramal De Encaminhamento. Af_12/2014</t>
  </si>
  <si>
    <t>Junção Simples, Pvc, Serie R, Água Pluvial, Dn 75 X 75 Mm, Junta Elástica, Fornecido E Instalado Em Condutores Verticais De Águas Pluviais. Af_12/2014</t>
  </si>
  <si>
    <t>Junção Simples, Pvc, Serie R, Água Pluvial, Dn 40 Mm, Junta Soldável, Fornecido E Instalado Em Ramal De Encaminhamento. Af_12/2014</t>
  </si>
  <si>
    <t>Redução Excêntrica, Pvc, Serie R, Água Pluvial, Dn 100 X 75 Mm, Junta Elástica, Fornecido E Instalado Em Ramal De Encaminhamento. Af_12/2014</t>
  </si>
  <si>
    <t>Redução Excêntrica, Pvc, Serie R, Água Pluvial, Dn 75 X 50 Mm, Junta Elástica, Fornecido E Instalado Em Ramal De Encaminhamento. Af_12/2014</t>
  </si>
  <si>
    <t>Te, Pvc, Soldável, Dn 40Mm, Instalado Em Prumada De Água - Fornecimento E Instalação. Af_12/2014</t>
  </si>
  <si>
    <t>Tê, Pvc, Serie R, Água Pluvial, Dn 100 X 75 Mm, Junta Elástica, Fornecido E Instalado Em Condutores Verticais De Águas Pluviais. Af_12/2014</t>
  </si>
  <si>
    <t>Tê, Pvc, Serie R, Água Pluvial, Dn 150 X 150 Mm, Junta Elástica, Fornecido E Instalado Em Condutores Verticais De Águas Pluviais. Af_12/2014</t>
  </si>
  <si>
    <t>Tê, Pvc, Serie R, Água Pluvial, Dn 150 X 100 Mm, Junta Elástica, Fornecido E Instalado Em Condutores Verticais De Águas Pluviais. Af_12/2014</t>
  </si>
  <si>
    <t>Te,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</si>
  <si>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</si>
  <si>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Tê, Pvc, Serie R, Água Pluvial, Dn 75 X 75 Mm, Junta Elástica, Fornecido E Instalado Em Condutores Verticais De Águas Pluviais. Af_12/2014</t>
  </si>
  <si>
    <t>Tê, Pvc, Serie R, Água Pluvial, Dn 100 X 100 Mm, Junta Elástica, Fornecido E Instalado Em Condutores Verticais De Águas Pluviais.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</si>
  <si>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</si>
  <si>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</si>
  <si>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Caixa De Gordura Simples, Circular, Em Concreto Pré-Moldado, Diâmetro Interno = 0,4 M, Altura Interna = 0,4 M. Af_12/2020</t>
  </si>
  <si>
    <t>Ci-01 Caixa De Inspecao 60X60Cm Para Esgoto</t>
  </si>
  <si>
    <t>Ralo Sifonado, Pvc, Dn 100 X 40 Mm, Junta Soldável, Fornecido E Instalado Em Ramais De Encaminhamento De Água Pluvial.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</si>
  <si>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</si>
  <si>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</si>
  <si>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</si>
  <si>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</si>
  <si>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Sumidouro Circular, Em Concreto Pré-Moldado, Diâmetro Interno = 2,88 M, Altura Interna = 3,0 M, Área De Infiltração: 31,4 M² (Para 12 Contribuintes). Af_12/2020</t>
  </si>
  <si>
    <t>Fossa Séptica Câmara Única Com Anéis Pré-Moldados Em Concreto, Diâmetro Externo De 2,50 M, Altura Útil De 4,00 M</t>
  </si>
  <si>
    <t>Vaso Sanitario Sifonado Convencional Com Louça Branca, Incluso Conjunto De Ligação Para Bacia Sanitária Ajustável - Fornecimento E Instalação. Af_10/2016</t>
  </si>
  <si>
    <t>Vaso Sanitário Infantil Louça Branca - Fornecimento E Instalacao. Af_01/2020</t>
  </si>
  <si>
    <t>Corrimão Simples, Diâmetro Externo = 1 1/2", Em Alumínio. Af_04/2019_P</t>
  </si>
  <si>
    <t>Válvula De Descarga Metálica, Base 1 1/2", Acabamento Metalico Cromado - Fornecimento E Instalação. Af_08/2021</t>
  </si>
  <si>
    <t>Cuba De Embutir Oval Em Louça Branca, 35 X 50Cm Ou Equivalente - Fornecimento E Instalação. Af_01/2020</t>
  </si>
  <si>
    <t>Cuba Em Aço Inoxidável Simples De 500X400X200Mm</t>
  </si>
  <si>
    <t>Cuba Em Aço Inoxidável Simples De 400X340X140Mm</t>
  </si>
  <si>
    <t>Cuba Em Aço Inoxidável Simples De 600X500X400Mm</t>
  </si>
  <si>
    <t>Sifão De Metal Cromado De 1´ X 1 1/2´</t>
  </si>
  <si>
    <t>Válvula Americana</t>
  </si>
  <si>
    <t>Bn-01 Banho Bercário</t>
  </si>
  <si>
    <t>Lavatório De Louça Para Canto Sem Coluna Para Pessoas Com Mobilidade Reduzida</t>
  </si>
  <si>
    <t>Lavatório Louça Branca Com Coluna, 45 X 55Cm Ou Equivalente, Padrão Médio, Incluso Sifão Tipo Garrafa, Válvula E Engate Flexível De 40Cm Em Metal Cromado, Com Aparelho Misturador Padrão Médio - Fornecimento E Instalação. Af_01/2020</t>
  </si>
  <si>
    <t>Tanque De Louça Branca Com Coluna, 30L Ou Equivalente, Incluso Sifão Flexível Em Pvc, Válvula Metálica E Torneira De Metal Cromado Padrão Médio - Fornecimento E Instalação. Af_01/2020</t>
  </si>
  <si>
    <t>Chuveiro Elétrico Comum Corpo Plástico, Tipo Ducha  Fornecimento E Instalação. Af_01/2020</t>
  </si>
  <si>
    <t>Kit De Misturador Base Bruta De Latão ¾" Monocomando Para Chuveiro, Inclusive Conexões, Instalado Em Ramal De Água - Fornecimento E Instalação. Af_12/2014</t>
  </si>
  <si>
    <t>Papeleira De Parede Em Metal Cromado Sem Tampa, Incluso Fixação. Af_01/2020</t>
  </si>
  <si>
    <t>Dispenser Toalheiro Em Abs, Para Folhas</t>
  </si>
  <si>
    <t>Ducha Higiênica Cromada</t>
  </si>
  <si>
    <t>Torneira Elétrica</t>
  </si>
  <si>
    <t>Torneira Cromada Tubo Móvel, De Mesa, 1/2 Ou 3/4, Para Pia De Cozinha, Padrão Alto - Fornecimento E Instalação. Af_01/2020</t>
  </si>
  <si>
    <t>Torneira Plástica 3/4 Para Tanque - Fornecimento E Instalação. Af_01/2020</t>
  </si>
  <si>
    <t>Torneira Cromada De Mesa, 1/2 Ou 3/4, Para Lavatório, Padrão Popular - Fornecimento E Instalação. Af_01/2020</t>
  </si>
  <si>
    <t>Torneira Volante Tipo Alavanca</t>
  </si>
  <si>
    <t>Saboneteira Plastica Tipo Dispenser Para Sabonete Liquido Com Reservatorio 800 A 1500 Ml, Incluso Fixação. Af_01/2020</t>
  </si>
  <si>
    <t>Dispenser Toalheiro Em Abs E Policarbonato Para Bobina De 20 Cm X 200 M, Com Alavanca</t>
  </si>
  <si>
    <t>Cabide Cromado Para Banheiro</t>
  </si>
  <si>
    <t>Barra De Apoio Reta, Em Aco Inox Polido, Comprimento 80 Cm,  Fixada Na Parede - Fornecimento E Instalação. Af_01/2020</t>
  </si>
  <si>
    <t>Barra De Apoio Reta, Em Aco Inox Polido, Comprimento 70 Cm,  Fixada Na Parede - Fornecimento E Instalação. Af_01/2020</t>
  </si>
  <si>
    <t>Banco Articulado, Em Aco Inox, Para Pcd, Fixado Na Parede - Fornecimento E Instalação. Af_01/2020</t>
  </si>
  <si>
    <t>Ag-05 Abrigo Para Gas Com 4 Cilindros De 45 Kg</t>
  </si>
  <si>
    <t>Tubo De Aço Galvanizado Com Costura, Classe Média, Conexão Rosqueada, Dn 20 (3/4"), Instalado Em Ramais E Sub-Ramais De Gás - Fornecimento E Instalação. Af_10/2020</t>
  </si>
  <si>
    <t>Protecao Anticorrosiva Para Ramais Sob A Terra</t>
  </si>
  <si>
    <t>Protecao Mecanica Para Ramais Sob Aterra</t>
  </si>
  <si>
    <t>Regulador De Primeiro Estágio De Alta Pressão Até 2 Kgf/Cm², Vazão De 90 Kg Glp/Hora</t>
  </si>
  <si>
    <t>Regulador De Segundo Estágio Para Gás, Uso Industrial, Vazão Até 12 Kg Glp/Hora</t>
  </si>
  <si>
    <t>Extintor Manual De Pó Químico Seco Abc - Capacidade De 6 Kg</t>
  </si>
  <si>
    <t>Extintor Manual De Gás Carbônico 5 Bc - Capacidade De 6 Kg</t>
  </si>
  <si>
    <t>Joelho 90 Graus, Em Ferro Galvanizado, Dn 65 (2 1/2"), Conexão Rosqueada, Instalado Em Prumadas - Fornecimento E Instalação. Af_10/2020</t>
  </si>
  <si>
    <t>Niple, Em Ferro Galvanizado, Dn 65 (2 1/2"), Conexão Rosqueada, Instalado Em Rede De Alimentação Para Hidrante - Fornecimento E Instalação. Af_10/2020</t>
  </si>
  <si>
    <t>Tê, Em Ferro Galvanizado, Conexão Rosqueada, Dn 65 (2 1/2"), Instalado Em Rede De Alimentação Para Hidrante - Fornecimento E Instalação. Af_10/2020</t>
  </si>
  <si>
    <t>Tubo De Aço Galvanizado Com Costura, Classe Média, Dn 65 (2 1/2"), Conexão Rosqueada, Instalado Em Rede De Alimentação Para Hidrante - Fornecimento E Instalação. Af_10/2020</t>
  </si>
  <si>
    <t>Abrigo Para Hidrante, 90X60X17Cm, Com Registro Globo Angular 45 Graus 2 1/2", Adaptador Storz 2 1/2", Mangueira De Incêndio 20M, Redução 2 1/2" X 1 1/2" E Esguicho Em Latão 1 1/2" - Fornecimento E Instalação. Af_10/2020</t>
  </si>
  <si>
    <t>Tampão Em Ferro Fundido De 500 X 500 Mm, Classe B 125 (Ruptura &gt; 125 Kn)</t>
  </si>
  <si>
    <t>Registro De Gaveta Bruto, Latão, Roscável, 2 1/2" - Fornecimento E Instalação. Af_08/2021</t>
  </si>
  <si>
    <t>Válvula De Retenção Vertical, De Bronze, Roscável, 2" - Fornecimento E Instalação. Af_08/2021</t>
  </si>
  <si>
    <t>União, Em Ferro Galvanizado, Dn 65 (2 1/2"), Conexão Rosqueada, Instalado Em Rede De Alimentação Para Hidrante - Fornecimento E Instalação. Af_10/2020</t>
  </si>
  <si>
    <t>Luminária De Emergência, Com 30 Lâmpadas Led De 2 W, Sem Reator - Fornecimento E Instalação. Af_02/2020</t>
  </si>
  <si>
    <t>Limpeza, Pré Marcação E Pré Pintura De Solo</t>
  </si>
  <si>
    <t>Bomba Centrífuga, Trifásica, 3 Cv Ou 2,96 Hp, Hm 34 A 40 M, Q 8,6 A 14,8 M3/H - Fornecimento E Instalação. Af_12/2020</t>
  </si>
  <si>
    <t>Central De Detecção E Alarme De Incêndio Completa, Autonomia De 1 Hora Para 12 Laços, 220 V/12 V</t>
  </si>
  <si>
    <t>Acionador Manual Tipo Quebra Vidro, Em Caixa Plástica</t>
  </si>
  <si>
    <t>Sirene Audiovisual Tipo Endereçável</t>
  </si>
  <si>
    <t>Placa De Sinalização Em Pvc Fotoluminescente (200X200Mm), Com Indicação De Equipamentos De Alarme, Detecção E Extinção De Incêndio</t>
  </si>
  <si>
    <t>Quadro De Distribuição De Energia Em Chapa De Aço Galvanizado, De Embutir, Com Barramento Trifásico, Para 12 Disjuntores Din 100A - Fornecimento E Instalação. Af_10/2020</t>
  </si>
  <si>
    <t>Quadro De Distribuição De Energia Em Chapa De Aço Galvanizado, De Embutir,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</si>
  <si>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</si>
  <si>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Medição Geral De Energia Com 8 Medidores - Fornecimento E Instalação. Af_10/2020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</si>
  <si>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</si>
  <si>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</si>
  <si>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</si>
  <si>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</si>
  <si>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</si>
  <si>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</si>
  <si>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32A - Fornecimento E Instalação. Af_10/2020</t>
  </si>
  <si>
    <t>Disjuntor Bipolar Tipo Din, Corrente Nominal De 40A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</si>
  <si>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</si>
  <si>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</si>
  <si>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50A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</si>
  <si>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</si>
  <si>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</si>
  <si>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400A - Fornecimento E Instalação. Af_10/2020</t>
  </si>
  <si>
    <t>Interruptor Bipolar (1 Módulo), 10A/250V, Incluindo Suporte E Placa - Fornecimento E Instalação. Af_09/2017</t>
  </si>
  <si>
    <t>Dispositivo De Proteção Contra Surto, 1 Polo, Suportabilidade &lt;= 4 Kv, Un Até 240V/415V, Iimp = 60 Ka, Curva De Ensaio 10/350µs - Classe 1</t>
  </si>
  <si>
    <t>Dispositivo De Proteção Contra Surto, 1 Polo, Monobloco, Suportabilidade &lt;=1,5Kv, F+N / F+F, Un Até 230/264V, Curva De Ensaio 8/20µs - Classe 3</t>
  </si>
  <si>
    <t>Eletroduto De Pvc Corrugado Flexível Leve, Diâmetro Externo De 25 Mm</t>
  </si>
  <si>
    <t>Eletroduto De Pvc Corrugado Flexível Leve, Diâmetro Externo De 32 Mm</t>
  </si>
  <si>
    <t>Eletroduto De Pvc Rígido Roscável De 1 1/2´ - Com Acessórios</t>
  </si>
  <si>
    <t>Eletroduto De Pvc Rígido Roscável De 2 1/2´ - Com Acessórios</t>
  </si>
  <si>
    <t>Eletroduto De Pvc Rígido Roscável De 3´ - Com Acessórios</t>
  </si>
  <si>
    <t>Eletroduto Galvanizado Conforme Nbr13057 -  3/4´ Com Acessórios</t>
  </si>
  <si>
    <t>Eletroduto De Pvc Rígido Roscável De 4´ - Com Acessórios</t>
  </si>
  <si>
    <t>Caixa De Passagem Em Chapa, Com Tampa Parafusada, 300 X 300 X 120 Mm</t>
  </si>
  <si>
    <t>Caixa De Passagem Em Alumínio Fundido À Prova De Tempo, 100 X 100 Mm</t>
  </si>
  <si>
    <t>Caixa Em Pvc De 4´ X 2´</t>
  </si>
  <si>
    <t>Caixa Em Pvc Octogonal De 4´ X 4´</t>
  </si>
  <si>
    <t>Cabo De Cobre Flexível Isolado, 2,5 Mm², Anti-Chama 450/750 V, Para Circuitos Terminais - Fornecimento E Instalação. Af_12/2015</t>
  </si>
  <si>
    <t>Cabo De Cobre Flexível Isolado, 4 Mm², Anti-Chama 450/750 V, Para Circuitos Terminais - Fornecimento E Instalação. Af_12/2015</t>
  </si>
  <si>
    <t>Cabo De Cobre Flexível Isolado, 6 Mm², Anti-Chama 450/750 V, Para Circuitos Terminais - Fornecimento E Instalação. Af_12/2015</t>
  </si>
  <si>
    <t>Cabo De Cobre Flexível Isolado, 10 Mm², Anti-Chama 450/750 V, Para Circuitos Terminais - Fornecimento E Instalação. Af_12/2015</t>
  </si>
  <si>
    <t>Cabo De Cobre Flexível Isolado, 16 Mm², Anti-Chama 450/750 V, Para Circuitos Terminais - Fornecimento E Instalação. Af_12/2015</t>
  </si>
  <si>
    <t>Cabo De Cobre Flexível Isolado, 25 Mm², Anti-Chama 450/750 V, Para Distribuição - Fornecimento E Instalação. Af_12/2015</t>
  </si>
  <si>
    <t>Cabo De Cobre Flexível Isolado, 50 Mm², Anti-Chama 450/750 V, Para Distribuição - Fornecimento E Instalação. Af_12/2015</t>
  </si>
  <si>
    <t>Cabo De Cobre Flexível Isolado, 95 Mm², Anti-Chama 450/750 V, Para Distribuição - Fornecimento E Instalação. Af_12/2015</t>
  </si>
  <si>
    <t>Cabo De Cobre Flexível Isolado, 150 Mm², Anti-Chama 450/750 V, Para Distribuição - Fornecimento E Instalação. Af_12/2015</t>
  </si>
  <si>
    <t>Eletrocalha Lisa Galvanizada A Fogo, 150 X 100 Mm, Com Acessórios</t>
  </si>
  <si>
    <t>Tampa De Encaixe Para Eletrocalha, Galvanizada A Fogo, L= 150Mm</t>
  </si>
  <si>
    <t>Tomada Média De Embutir (1 Módulo), 2P+T 10 A, Incluindo Suporte E Placa - Fornecimento E Instalação. Af_12/2015</t>
  </si>
  <si>
    <t>Tomada Média De Embutir (1 Módulo), 2P+T 20 A, Incluindo Suporte E Placa - Fornecimento E Instalação. Af_12/2015</t>
  </si>
  <si>
    <t>Tomada Média De Embutir (2 Módulos), 2P+T 10 A, Incluindo Suporte E Placa - Fornecimento E Instalação. Af_12/2015</t>
  </si>
  <si>
    <t>Interruptor Simples (1 Módulo) Com 1 Tomada De Embutir 2P+T 10 A,  Incluindo Suporte E Placa - Fornecimento E Instalação. Af_12/2015</t>
  </si>
  <si>
    <t>Interruptor Simples (2 Módulos) Com 1 Tomada De Embutir 2P+T 10 A,  Incluindo Suporte E Placa - Fornecimento E Instalação. Af_12/2015</t>
  </si>
  <si>
    <t>Interruptor Paralelo (1 Módulo) Com 1 Tomada De Embutir 2P+T 10 A,  Incluindo Suporte E Placa - Fornecimento E Instalação. Af_12/2015</t>
  </si>
  <si>
    <t>Interruptor Simples (1 Módulo), 10A/250V, Incluindo Suporte E Placa - Fornecimento E Instalação. Af_12/2015</t>
  </si>
  <si>
    <t>Interruptor Simples (2 Módulos), 10A/250V, Incluindo Suporte E Placa - Fornecimento E Instalação. Af_12/2015</t>
  </si>
  <si>
    <t>Interruptor Simples (3 Módulos), 10A/250V, Incluindo Suporte E Placa - Fornecimento E Instalação. Af_12/2015</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</si>
  <si>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</si>
  <si>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</si>
  <si>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Retangular De Embutir Tipo Calha Fechada, Com Difusor Plano, Para 2 Lâmpadas Fluorescentes Tubulares De 28 W/32 W/36 W/54 W</t>
  </si>
  <si>
    <t>Luminária Retangular De Sobrepor Tipo Calha Aberta Com Refletor E Aletas Parabólicas Para 2 Lâmpadas Fluorescentes Tubulares 28/54W</t>
  </si>
  <si>
    <t>Luminária Led Retangular Para Parede/Piso De 11.838 Até 12.150 Lm, Eficiência Mínima 107 Lm/W</t>
  </si>
  <si>
    <t>Lâmpada Fluorescente Tubular, Base Bipino Bilateral De 16 W</t>
  </si>
  <si>
    <t>Lâmpada Fluorescente Tubular, Base Bipino Bilateral De 32 W</t>
  </si>
  <si>
    <t>Projetor Retangular Fechado, Com Alojamento Para Reator, Para Lâmpada Vapor Metálico Ou Vapor De Sódio De 150 W A 400 W</t>
  </si>
  <si>
    <t>Projetor Retangular Fechado, Para Lâmpada Vapor Metálico Ou Vapor De Sódio De 250 W/400 W</t>
  </si>
  <si>
    <t>Lâmpada De Vapor Metálico Tubular, Base G12 De 70 W</t>
  </si>
  <si>
    <t>Lâmpada De Vapor Metálico Tubular, Base G12 De 150 W</t>
  </si>
  <si>
    <t>Luminária Blindada Oval De Sobrepor Ou Arandela, Para Lâmpada Fluorescentes Compacta</t>
  </si>
  <si>
    <t>Lâmpada Fluorescente Compacta Eletrônica "3U", Base E27 De 23 W - 110 Ou 220 V</t>
  </si>
  <si>
    <t>Tubo, Pvc, Soldável, Dn 25Mm, Instalado Em Dreno De Ar-Condicionado - Fornecimento E Instalação. Af_12/2014</t>
  </si>
  <si>
    <t>Joelho 90 Graus, Pvc, Soldável, Dn 25Mm, Instalado Em Dreno De Ar-Condicionado - Fornecimento E Instalação. Af_12/2014</t>
  </si>
  <si>
    <t>Te, Pvc, Soldável, Dn 25Mm, Instalado Em Dreno De Ar-Condicionado - Fornecimento E Instalação. Af_12/2014</t>
  </si>
  <si>
    <t>Patch Panel 24 Portas, Categoria 6 - Fornecimento E Instalação. Af_11/2019</t>
  </si>
  <si>
    <t>Switch Gigabit Para Servidor Central Com 24 Portas Frontais E 2 Portas Sfp, Capacidade 10 / 100 / 1000 Mbps</t>
  </si>
  <si>
    <t>Guia Organizadora De Cabos Para Rack, 19´ 1 U</t>
  </si>
  <si>
    <t>Guia Organizadora De Cabos Para Rack, 19´ 2 U</t>
  </si>
  <si>
    <t>Bandeja Deslizante Para Rack, 19" X 800 Mm</t>
  </si>
  <si>
    <t>Rack Fechado Padrão Metálico, 19 X 12 Us X 470 Mm</t>
  </si>
  <si>
    <t>Ponto De Acesso De Dados (Access Point), Uso Interno, Compatível Com Poe 802.3Af</t>
  </si>
  <si>
    <t>Cabo Para Rede U/Utp 23 Awg Com 4 Pares - Categoria 6A</t>
  </si>
  <si>
    <t>Cabo Coaxial Tipo Rg 6</t>
  </si>
  <si>
    <t>Patch Cords De 1,50 Ou 3,00 M - Rj-45 / Rj-45 - Categoria 6A</t>
  </si>
  <si>
    <t>Tomada De Rede Rj45 - Fornecimento E Instalação. Af_11/2019</t>
  </si>
  <si>
    <t>Tomada Blindada Para Vhf/Uhf, Catv E Fm, Frequência 5 Mhz A 1 Ghz</t>
  </si>
  <si>
    <t>Conector De Emenda Tipo Bnc Para Cabo Coaxial Rg 59</t>
  </si>
  <si>
    <t>Caixa Enterrada Para Instalações Telefônicas Tipo R1, Em Alvenaria Com Blocos De Concreto, Dimensões Internas: 0,35X0,60X0,60 M, Excluindo Tampão. Af_12/2020</t>
  </si>
  <si>
    <t>Caixa De Passagem Para Telefone 15X15X10Cm (Sobrepor), Fornecimento E Instalacao. Af_11/2019</t>
  </si>
  <si>
    <t>Caixa Retangular 4" X 2" Média (1,30 M Do Piso), Pvc, Instalada Em Parede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</si>
  <si>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</si>
  <si>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</si>
  <si>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Rígido Roscável, Pvc, Dn 40 Mm (1 1/4"), Para Circuitos Terminais, Instalado Em Laje - Fornecimento E Instalação. Af_12/2015</t>
  </si>
  <si>
    <t>Eletroduto De Aço Galvanizado, Classe Leve, Dn 20 Mm (3/4), Aparente, Instalado Em Teto - Fornecimento E Instalação. Af_11/2016_P</t>
  </si>
  <si>
    <t>Eletroduto De Aço Galvanizado, Classe Semi Pesado, Dn 40 Mm (1 1/2  ), Aparente, Instalado Em Parede - Fornecimento E Instalação. Af_11/2016_P</t>
  </si>
  <si>
    <t>Eletrocalha Lisa Galvanizada A Fogo, 100 X 50 Mm, Com Acessórios</t>
  </si>
  <si>
    <t>Tampa De Encaixe Para Eletrocalha, Galvanizada A Fogo, L= 100Mm</t>
  </si>
  <si>
    <t>Coifa Em Aço Inoxidável Com Filtro E Exaustor Axial - Área Até 3,00 M²</t>
  </si>
  <si>
    <t>Exaustor Dn 150Mm  Vazao 280 M3Hora Com Veneziana Autofechante Inclusive Duto Exaustao Uso Exclusivo Padrao
Creche</t>
  </si>
  <si>
    <t>Duto Flexível Aluminizado, Seção Circular De 15Cm (6")</t>
  </si>
  <si>
    <t>Captor Tipo Franklin Para Spda - Fornecimento E Instalação. Af_12/2017</t>
  </si>
  <si>
    <t>Recolocação De Vergalhão</t>
  </si>
  <si>
    <t>Suporte Isolador Para Cordoalha De Cobre - Fornecimento E Instalação. Af_12/2017</t>
  </si>
  <si>
    <t>Abraçadeira Dentada Para Travamento Em Aço Inoxidável, Com Parafuso De Aço Zincado, Para Tubo Em Ferro Fundido Predial Smu, Dn= 50 Mm</t>
  </si>
  <si>
    <t>Clips De Fixação Para Vergalhão Em Aço Galvanizado De 3/8´</t>
  </si>
  <si>
    <t>Caixa De Equalização, De Embutir, Em Aço Com Barramento, De 200 X 200 Mm E Tampa</t>
  </si>
  <si>
    <t>Haste De Aterramento 5/8  Para Spda - Fornecimento E Instalação. Af_12/2017</t>
  </si>
  <si>
    <t>Cordoalha De Cobre Nu 16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</si>
  <si>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</si>
  <si>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</si>
  <si>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Caixa De Inspeção Para Aterramento, Circular, Em Polietileno, Diâmetro Interno = 0,3 M. Af_12/2020</t>
  </si>
  <si>
    <t>Terminal Ou Conector De Pressao Para Cabo 35Mm</t>
  </si>
  <si>
    <t>Conexao Exotermica Cabo/Cabo</t>
  </si>
  <si>
    <t>Plataforma Com 3 Mastros Galvanizados, H= 7,00 M</t>
  </si>
  <si>
    <t>cj</t>
  </si>
  <si>
    <t>Tampo/Bancada Em Granito, Com Frontão, Espessura De 2 Cm, Acabamento Polido</t>
  </si>
  <si>
    <t>Prateleira Em Granito Com Espessura De 2 Cm</t>
  </si>
  <si>
    <t>Prateleira Sob Medida Em Compensado, Revestida Nas Duas Faces Em Laminado Fenólico Melamínico</t>
  </si>
  <si>
    <t>Banco Com Assento De Concreto Armado Liso Desempenado Com Pintura Verniz Acrílico  Fundação Sapata Isolada E Pilarete Bloco Concreto Revestido</t>
  </si>
  <si>
    <t>Peitoril Linear Em Granito Ou Mármore, L = 15Cm, Comprimento De Até 2M, Assentado Com Argamassa 1:6 Com Aditivo. Af_11/2020</t>
  </si>
  <si>
    <t>Suporte Mão Francesa Em Aco, Abas Iguais 40 Cm, Capacidade Minima 70 Kg, Branco - Fornecimento E Instalação. Af_01/2020</t>
  </si>
  <si>
    <t>Fita Adesiva Antiderrapante Com Largura De 5 Cm</t>
  </si>
  <si>
    <t>Co-28 Corrimão Duplo Com Montante Vertical Aço Inox Fornecido E Instalado</t>
  </si>
  <si>
    <t>Aneis Pre-Moldados Em Concreto Armado P/ Reservatorio D'Agua D=3,00M</t>
  </si>
  <si>
    <t>Laje Pre-Moldada D=3,00M E=8Cm P/ Reservatorio</t>
  </si>
  <si>
    <t>Laje Pre-Moldada D=3,00M E=15Cm P/ Reservatorio</t>
  </si>
  <si>
    <t>Ti-01 Tampa De Inspecao - Aco</t>
  </si>
  <si>
    <t>Em-06 Escada De Marinheiro C/Guarda Corpo Galvanizada</t>
  </si>
  <si>
    <t xml:space="preserve">Impermeabilizaçao Reserv.Elev Com Argamassa Polimerica Aplicaçao 2 Demãos Semiflexivel + 4 Demãos Flexivel Inclus.Tela Estruturante 
 </t>
  </si>
  <si>
    <t>Tinta Latex Standard</t>
  </si>
  <si>
    <t>Retirada Manual De Guia Pré-Moldada, Inclusive Limpeza, Carregamento, Transporte Até 1 Quilômetro E Descarregamento</t>
  </si>
  <si>
    <t>Ga-03 Guia E Sarjeta Tipo Pmsp</t>
  </si>
  <si>
    <t>Apiloamento Para Simples Regularizacao</t>
  </si>
  <si>
    <t>Piso De Concreto Fck=25Mpa E=5Cm</t>
  </si>
  <si>
    <t>Borracha Colada - Piso Tatil De Alerta</t>
  </si>
  <si>
    <t>Borracha Colada - Piso Tatil Direcional</t>
  </si>
  <si>
    <t>Fd-16 Fechamento Divisa/Bl Concreto/Revest Chapisco Fino H=235Cm/Broca</t>
  </si>
  <si>
    <t>Limpeza Da Obra</t>
  </si>
  <si>
    <t>SINAPI-(Nov/21)</t>
  </si>
  <si>
    <t>SIURB-(Jul/21)</t>
  </si>
  <si>
    <t>CDHU-CPOS-184</t>
  </si>
  <si>
    <t xml:space="preserve">FDE-(Out/21) </t>
  </si>
  <si>
    <t>XX,XX%</t>
  </si>
</sst>
</file>

<file path=xl/styles.xml><?xml version="1.0" encoding="utf-8"?>
<styleSheet xmlns="http://schemas.openxmlformats.org/spreadsheetml/2006/main">
  <numFmts count="4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 &quot;* #,##0.00_);_(&quot;R$ &quot;* \(#,##0.00\);_(&quot;R$ &quot;* \-??_);_(@_)"/>
    <numFmt numFmtId="167" formatCode="* #,##0.00\ ;* \(#,##0.00\);* \-#\ ;@\ "/>
    <numFmt numFmtId="168" formatCode="0.0000"/>
    <numFmt numFmtId="169" formatCode="_(* #,##0.00_);_(* \(#,##0.00\);_(* \-??_);_(@_)"/>
    <numFmt numFmtId="170" formatCode="00"/>
    <numFmt numFmtId="171" formatCode="_-* #,##0.00_-;\-* #,##0.00_-;_-* \-??_-;_-@_-"/>
    <numFmt numFmtId="172" formatCode="&quot;R$ &quot;#,##0.00"/>
    <numFmt numFmtId="173" formatCode="_-&quot;R$ &quot;* #,##0.00_-;&quot;-R$ &quot;* #,##0.00_-;_-&quot;R$ &quot;* \-??_-;_-@_-"/>
    <numFmt numFmtId="174" formatCode="00\-00\-00"/>
    <numFmt numFmtId="175" formatCode="&quot;Mês&quot;\ ##"/>
    <numFmt numFmtId="176" formatCode="_-* #,##0.0000_-;\-* #,##0.0000_-;_-* &quot;-&quot;??_-;_-@_-"/>
    <numFmt numFmtId="177" formatCode="&quot; R$ &quot;* #,##0.00\ &quot;/ m2&quot;"/>
    <numFmt numFmtId="178" formatCode="##,##0.00\ &quot;m2&quot;"/>
    <numFmt numFmtId="179" formatCode="&quot;R$&quot;\ #,##0.00"/>
    <numFmt numFmtId="180" formatCode="&quot;R$ &quot;#,##0.00\ &quot;/ m2&quot;"/>
    <numFmt numFmtId="181" formatCode="&quot; R$ &quot;#,##0.00\ &quot;/ m2&quot;"/>
    <numFmt numFmtId="182" formatCode="&quot;MÊS&quot;\ ##"/>
    <numFmt numFmtId="183" formatCode="_(&quot;R$ &quot;#,##0.00_);_(&quot;R$ &quot;\(#,##0.00\);_(&quot;R$ &quot;\ \-??_);_(@_)"/>
    <numFmt numFmtId="184" formatCode="[$-416]dddd\,\ d&quot; de &quot;mmmm&quot; de &quot;yyyy"/>
    <numFmt numFmtId="185" formatCode="00.00.00"/>
    <numFmt numFmtId="186" formatCode="#,##0.00\ &quot;m2&quot;"/>
    <numFmt numFmtId="187" formatCode="&quot;R$ &quot;* #,##0.00\ &quot;/&quot;\ &quot;m2&quot;"/>
    <numFmt numFmtId="188" formatCode="0.000"/>
    <numFmt numFmtId="189" formatCode="0.00_)"/>
    <numFmt numFmtId="190" formatCode="_-#,##0.00_-;\-#,##0.00_-;_-&quot;-&quot;??_-;_-@_-"/>
    <numFmt numFmtId="191" formatCode="@&quot; (R$)&quot;"/>
    <numFmt numFmtId="192" formatCode="_-#,##0.00_-;\-#,##0.00_-;_-\ &quot;-&quot;??_-;_-@_-"/>
    <numFmt numFmtId="193" formatCode="&quot;( &quot;0.00%&quot; )&quot;"/>
    <numFmt numFmtId="194" formatCode="dd\ &quot;de&quot;\ mmmm\ &quot;de&quot;\ yyyy"/>
    <numFmt numFmtId="195" formatCode="General;General;"/>
    <numFmt numFmtId="196" formatCode="[$-F800]dddd\,\ mmmm\ dd\,\ yyyy"/>
    <numFmt numFmtId="197" formatCode="#,##0.0000"/>
    <numFmt numFmtId="198" formatCode="_(* #,##0.000_);_(* \(#,##0.000\);_(* \-??_);_(@_)"/>
    <numFmt numFmtId="199" formatCode="0,000.00&quot; m2&quot;"/>
    <numFmt numFmtId="200" formatCode="_(* #,##0.0_);_(* \(#,##0.0\);_(* &quot;-&quot;??_);_(@_)"/>
    <numFmt numFmtId="201" formatCode="&quot; R$ &quot;* #,##0.00\ ;&quot; R$ &quot;* \(#,##0.00\);&quot; R$ &quot;* \-#\ ;@\ "/>
    <numFmt numFmtId="202" formatCode="&quot;R$&quot;\ #,##0.00;[Red]&quot;R$&quot;\ #,##0.00"/>
    <numFmt numFmtId="203" formatCode="0_ ;\-0\ "/>
    <numFmt numFmtId="204" formatCode="0.00000"/>
  </numFmts>
  <fonts count="82">
    <font>
      <sz val="10"/>
      <name val="Arial"/>
      <family val="2"/>
    </font>
    <font>
      <sz val="10"/>
      <name val="Times New Roman"/>
      <family val="1"/>
    </font>
    <font>
      <b/>
      <sz val="24"/>
      <name val="Arial"/>
      <family val="2"/>
    </font>
    <font>
      <b/>
      <sz val="10"/>
      <color indexed="10"/>
      <name val="Arial"/>
      <family val="2"/>
    </font>
    <font>
      <b/>
      <sz val="10"/>
      <name val="Arial"/>
      <family val="2"/>
    </font>
    <font>
      <b/>
      <sz val="12"/>
      <name val="Arial"/>
      <family val="2"/>
    </font>
    <font>
      <b/>
      <sz val="14"/>
      <name val="Arial"/>
      <family val="2"/>
    </font>
    <font>
      <sz val="12"/>
      <name val="Arial"/>
      <family val="2"/>
    </font>
    <font>
      <b/>
      <sz val="11.5"/>
      <name val="Arial"/>
      <family val="2"/>
    </font>
    <font>
      <sz val="14"/>
      <name val="Arial"/>
      <family val="2"/>
    </font>
    <font>
      <b/>
      <sz val="11"/>
      <name val="Arial"/>
      <family val="2"/>
    </font>
    <font>
      <sz val="11"/>
      <name val="Arial"/>
      <family val="2"/>
    </font>
    <font>
      <sz val="10"/>
      <color indexed="62"/>
      <name val="Arial"/>
      <family val="2"/>
    </font>
    <font>
      <sz val="10"/>
      <color indexed="8"/>
      <name val="Arial"/>
      <family val="2"/>
    </font>
    <font>
      <sz val="9"/>
      <name val="Arial"/>
      <family val="2"/>
    </font>
    <font>
      <sz val="7"/>
      <name val="Arial"/>
      <family val="2"/>
    </font>
    <font>
      <sz val="8"/>
      <name val="Arial"/>
      <family val="2"/>
    </font>
    <font>
      <b/>
      <sz val="9"/>
      <name val="Arial"/>
      <family val="2"/>
    </font>
    <font>
      <sz val="15"/>
      <name val="Arial"/>
      <family val="2"/>
    </font>
    <font>
      <b/>
      <sz val="8"/>
      <color indexed="8"/>
      <name val="Arial"/>
      <family val="2"/>
    </font>
    <font>
      <b/>
      <sz val="10"/>
      <color indexed="8"/>
      <name val="Arial"/>
      <family val="2"/>
    </font>
    <font>
      <b/>
      <sz val="10"/>
      <color indexed="62"/>
      <name val="Arial"/>
      <family val="2"/>
    </font>
    <font>
      <b/>
      <sz val="1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54"/>
      <name val="Calibri"/>
      <family val="2"/>
    </font>
    <font>
      <u val="single"/>
      <sz val="10"/>
      <color indexed="12"/>
      <name val="Arial"/>
      <family val="2"/>
    </font>
    <font>
      <u val="single"/>
      <sz val="10"/>
      <color indexed="20"/>
      <name val="Arial"/>
      <family val="2"/>
    </font>
    <font>
      <sz val="10"/>
      <color indexed="8"/>
      <name val="Times New Roman"/>
      <family val="1"/>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4"/>
      <color indexed="9"/>
      <name val="Arial"/>
      <family val="2"/>
    </font>
    <font>
      <b/>
      <sz val="10"/>
      <color indexed="9"/>
      <name val="Arial"/>
      <family val="2"/>
    </font>
    <font>
      <sz val="10"/>
      <color indexed="8"/>
      <name val="Calibri"/>
      <family val="2"/>
    </font>
    <font>
      <b/>
      <sz val="10"/>
      <color indexed="8"/>
      <name val="Calibri"/>
      <family val="2"/>
    </font>
    <font>
      <sz val="10"/>
      <color indexed="9"/>
      <name val="Arial"/>
      <family val="2"/>
    </font>
    <font>
      <b/>
      <sz val="11"/>
      <color indexed="9"/>
      <name val="Arial"/>
      <family val="2"/>
    </font>
    <font>
      <b/>
      <sz val="12"/>
      <color indexed="9"/>
      <name val="Arial"/>
      <family val="2"/>
    </font>
    <font>
      <b/>
      <sz val="16"/>
      <color indexed="9"/>
      <name val="Arial"/>
      <family val="2"/>
    </font>
    <font>
      <b/>
      <sz val="15"/>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0"/>
      <color rgb="FF000000"/>
      <name val="Times New Roman"/>
      <family val="1"/>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0"/>
      <name val="Arial"/>
      <family val="2"/>
    </font>
    <font>
      <b/>
      <sz val="10"/>
      <color theme="0"/>
      <name val="Arial"/>
      <family val="2"/>
    </font>
    <font>
      <sz val="10"/>
      <color rgb="FF000000"/>
      <name val="Calibri"/>
      <family val="2"/>
    </font>
    <font>
      <b/>
      <sz val="10"/>
      <color rgb="FF000000"/>
      <name val="Calibri"/>
      <family val="2"/>
    </font>
    <font>
      <sz val="10"/>
      <color theme="0"/>
      <name val="Arial"/>
      <family val="2"/>
    </font>
    <font>
      <b/>
      <sz val="11"/>
      <color theme="0"/>
      <name val="Arial"/>
      <family val="2"/>
    </font>
    <font>
      <b/>
      <sz val="12"/>
      <color theme="0"/>
      <name val="Arial"/>
      <family val="2"/>
    </font>
    <font>
      <b/>
      <sz val="15"/>
      <color theme="0"/>
      <name val="Arial"/>
      <family val="2"/>
    </font>
    <font>
      <b/>
      <sz val="16"/>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4999699890613556"/>
        <bgColor indexed="64"/>
      </patternFill>
    </fill>
    <fill>
      <patternFill patternType="solid">
        <fgColor theme="3" tint="-0.499969989061355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C5D9F1"/>
        <bgColor indexed="64"/>
      </patternFill>
    </fill>
    <fill>
      <patternFill patternType="solid">
        <fgColor theme="3" tint="0.7999799847602844"/>
        <bgColor indexed="64"/>
      </patternFill>
    </fill>
    <fill>
      <patternFill patternType="solid">
        <fgColor indexed="9"/>
        <bgColor indexed="64"/>
      </patternFill>
    </fill>
    <fill>
      <patternFill patternType="solid">
        <fgColor theme="4" tint="0.7999799847602844"/>
        <bgColor indexed="64"/>
      </patternFill>
    </fill>
    <fill>
      <patternFill patternType="solid">
        <fgColor rgb="FFC5D9F1"/>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medium"/>
      <right style="thin">
        <color indexed="8"/>
      </right>
      <top>
        <color indexed="63"/>
      </top>
      <bottom style="hair">
        <color indexed="8"/>
      </bottom>
    </border>
    <border>
      <left style="medium"/>
      <right style="medium">
        <color indexed="8"/>
      </right>
      <top style="medium">
        <color indexed="8"/>
      </top>
      <bottom>
        <color indexed="63"/>
      </bottom>
    </border>
    <border>
      <left style="thin">
        <color indexed="8"/>
      </left>
      <right style="thin">
        <color indexed="8"/>
      </right>
      <top>
        <color indexed="63"/>
      </top>
      <bottom>
        <color indexed="63"/>
      </bottom>
    </border>
    <border>
      <left>
        <color indexed="63"/>
      </left>
      <right>
        <color indexed="63"/>
      </right>
      <top style="thin"/>
      <bottom>
        <color indexed="63"/>
      </bottom>
    </border>
    <border>
      <left style="thin">
        <color indexed="8"/>
      </left>
      <right style="thin">
        <color indexed="8"/>
      </right>
      <top style="thin"/>
      <bottom style="hair"/>
    </border>
    <border>
      <left style="thin">
        <color indexed="8"/>
      </left>
      <right style="thin">
        <color indexed="8"/>
      </right>
      <top style="hair"/>
      <bottom style="hair"/>
    </border>
    <border>
      <left style="medium"/>
      <right style="thin">
        <color indexed="8"/>
      </right>
      <top style="thin"/>
      <bottom style="hair"/>
    </border>
    <border>
      <left style="medium"/>
      <right style="thin">
        <color indexed="8"/>
      </right>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color indexed="8"/>
      </right>
      <top style="medium"/>
      <bottom style="medium"/>
    </border>
    <border>
      <left>
        <color indexed="63"/>
      </left>
      <right style="medium">
        <color indexed="8"/>
      </right>
      <top>
        <color indexed="63"/>
      </top>
      <bottom>
        <color indexed="63"/>
      </bottom>
    </border>
    <border>
      <left>
        <color indexed="63"/>
      </left>
      <right>
        <color indexed="63"/>
      </right>
      <top style="hair">
        <color indexed="8"/>
      </top>
      <bottom style="hair"/>
    </border>
    <border>
      <left>
        <color indexed="63"/>
      </left>
      <right>
        <color indexed="63"/>
      </right>
      <top style="hair"/>
      <bottom style="hair"/>
    </border>
    <border>
      <left>
        <color indexed="63"/>
      </left>
      <right>
        <color indexed="63"/>
      </right>
      <top style="hair"/>
      <bottom>
        <color indexed="63"/>
      </bottom>
    </border>
    <border>
      <left style="medium"/>
      <right style="thin">
        <color indexed="8"/>
      </right>
      <top style="medium"/>
      <bottom style="hair"/>
    </border>
    <border>
      <left style="thin">
        <color indexed="8"/>
      </left>
      <right style="thin">
        <color indexed="8"/>
      </right>
      <top style="medium"/>
      <bottom style="hair"/>
    </border>
    <border>
      <left style="thin">
        <color indexed="8"/>
      </left>
      <right style="medium"/>
      <top style="medium"/>
      <bottom style="hair"/>
    </border>
    <border>
      <left style="thin">
        <color indexed="8"/>
      </left>
      <right style="medium"/>
      <top style="hair"/>
      <bottom style="hair"/>
    </border>
    <border>
      <left style="medium"/>
      <right style="thin">
        <color indexed="8"/>
      </right>
      <top style="hair"/>
      <bottom style="hair">
        <color indexed="8"/>
      </bottom>
    </border>
    <border>
      <left style="thin">
        <color indexed="8"/>
      </left>
      <right style="thin">
        <color indexed="8"/>
      </right>
      <top style="hair"/>
      <bottom style="hair">
        <color indexed="8"/>
      </bottom>
    </border>
    <border>
      <left style="thin">
        <color indexed="8"/>
      </left>
      <right style="medium"/>
      <top style="hair"/>
      <bottom style="hair">
        <color indexed="8"/>
      </bottom>
    </border>
    <border>
      <left style="medium"/>
      <right style="thin">
        <color indexed="8"/>
      </right>
      <top style="hair">
        <color indexed="8"/>
      </top>
      <bottom style="hair">
        <color indexed="8"/>
      </bottom>
    </border>
    <border>
      <left style="thin">
        <color indexed="8"/>
      </left>
      <right style="medium"/>
      <top style="hair">
        <color indexed="8"/>
      </top>
      <bottom style="hair">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top style="medium">
        <color indexed="8"/>
      </top>
      <bottom>
        <color indexed="63"/>
      </botto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color indexed="63"/>
      </top>
      <bottom style="thin"/>
    </border>
    <border>
      <left style="thin">
        <color indexed="8"/>
      </left>
      <right style="medium"/>
      <top>
        <color indexed="63"/>
      </top>
      <bottom style="thin"/>
    </border>
    <border>
      <left style="thin">
        <color indexed="8"/>
      </left>
      <right style="medium"/>
      <top>
        <color indexed="63"/>
      </top>
      <bottom style="hair">
        <color indexed="8"/>
      </bottom>
    </border>
    <border>
      <left style="thin">
        <color indexed="8"/>
      </left>
      <right style="thin">
        <color indexed="8"/>
      </right>
      <top style="thin"/>
      <bottom style="thin"/>
    </border>
    <border>
      <left style="thin">
        <color indexed="8"/>
      </left>
      <right style="medium"/>
      <top style="thin"/>
      <bottom style="thin"/>
    </border>
    <border>
      <left style="thin"/>
      <right style="thin"/>
      <top style="hair"/>
      <bottom style="hair"/>
    </border>
    <border>
      <left style="thin">
        <color indexed="8"/>
      </left>
      <right style="medium"/>
      <top style="hair">
        <color indexed="8"/>
      </top>
      <bottom>
        <color indexed="63"/>
      </bottom>
    </border>
    <border>
      <left style="thin">
        <color indexed="8"/>
      </left>
      <right>
        <color indexed="63"/>
      </right>
      <top style="thin"/>
      <bottom style="thin"/>
    </border>
    <border>
      <left style="thin"/>
      <right style="thin"/>
      <top style="thin"/>
      <bottom style="thin"/>
    </border>
    <border>
      <left>
        <color indexed="63"/>
      </left>
      <right style="thin">
        <color indexed="8"/>
      </right>
      <top style="thin"/>
      <bottom style="thin"/>
    </border>
    <border>
      <left style="medium"/>
      <right style="thin">
        <color indexed="8"/>
      </right>
      <top>
        <color indexed="63"/>
      </top>
      <bottom>
        <color indexed="63"/>
      </bottom>
    </border>
    <border>
      <left style="thin">
        <color indexed="8"/>
      </left>
      <right style="thin">
        <color indexed="8"/>
      </right>
      <top style="thin"/>
      <bottom style="hair">
        <color indexed="8"/>
      </bottom>
    </border>
    <border>
      <left style="thin">
        <color indexed="8"/>
      </left>
      <right style="medium"/>
      <top style="thin"/>
      <bottom style="hair"/>
    </border>
    <border>
      <left style="thin">
        <color indexed="8"/>
      </left>
      <right style="thin">
        <color indexed="8"/>
      </right>
      <top style="hair">
        <color indexed="8"/>
      </top>
      <bottom style="thin"/>
    </border>
    <border>
      <left style="thin">
        <color indexed="8"/>
      </left>
      <right style="thin">
        <color indexed="8"/>
      </right>
      <top style="hair">
        <color indexed="8"/>
      </top>
      <bottom style="hair"/>
    </border>
    <border>
      <left style="medium"/>
      <right style="thin">
        <color indexed="8"/>
      </right>
      <top>
        <color indexed="63"/>
      </top>
      <bottom style="hair"/>
    </border>
    <border>
      <left style="thin">
        <color indexed="8"/>
      </left>
      <right style="thin">
        <color indexed="8"/>
      </right>
      <top>
        <color indexed="63"/>
      </top>
      <bottom style="hair"/>
    </border>
    <border>
      <left style="thin">
        <color indexed="8"/>
      </left>
      <right style="medium"/>
      <top>
        <color indexed="63"/>
      </top>
      <bottom style="hair"/>
    </border>
    <border>
      <left style="thin">
        <color indexed="8"/>
      </left>
      <right style="medium"/>
      <top>
        <color indexed="63"/>
      </top>
      <bottom>
        <color indexed="63"/>
      </bottom>
    </border>
    <border>
      <left style="medium"/>
      <right style="thin">
        <color indexed="8"/>
      </right>
      <top style="hair">
        <color indexed="8"/>
      </top>
      <bottom>
        <color indexed="63"/>
      </bottom>
    </border>
    <border>
      <left style="thin">
        <color indexed="8"/>
      </left>
      <right style="thin">
        <color indexed="8"/>
      </right>
      <top style="hair"/>
      <bottom>
        <color indexed="63"/>
      </bottom>
    </border>
    <border>
      <left style="thin">
        <color indexed="8"/>
      </left>
      <right style="medium"/>
      <top style="hair"/>
      <bottom>
        <color indexed="63"/>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medium"/>
      <right>
        <color indexed="63"/>
      </right>
      <top style="medium"/>
      <bottom style="medium"/>
    </border>
    <border>
      <left style="medium">
        <color indexed="8"/>
      </left>
      <right>
        <color indexed="63"/>
      </right>
      <top style="medium"/>
      <bottom style="medium"/>
    </border>
    <border>
      <left>
        <color indexed="63"/>
      </left>
      <right style="medium"/>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style="hair"/>
    </border>
    <border>
      <left>
        <color indexed="63"/>
      </left>
      <right style="thin"/>
      <top style="hair">
        <color indexed="8"/>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color indexed="8"/>
      </top>
      <bottom>
        <color indexed="63"/>
      </bottom>
    </border>
    <border>
      <left>
        <color indexed="63"/>
      </left>
      <right>
        <color indexed="63"/>
      </right>
      <top style="hair">
        <color indexed="8"/>
      </top>
      <bottom>
        <color indexed="63"/>
      </bottom>
    </border>
    <border>
      <left>
        <color indexed="63"/>
      </left>
      <right style="thin"/>
      <top style="hair"/>
      <bottom>
        <color indexed="63"/>
      </bottom>
    </border>
    <border>
      <left>
        <color indexed="63"/>
      </left>
      <right>
        <color indexed="63"/>
      </right>
      <top style="medium"/>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medium">
        <color indexed="8"/>
      </bottom>
    </border>
    <border>
      <left>
        <color indexed="63"/>
      </left>
      <right>
        <color indexed="63"/>
      </right>
      <top style="medium">
        <color indexed="8"/>
      </top>
      <bottom style="medium">
        <color indexed="8"/>
      </bottom>
    </border>
    <border>
      <left style="medium"/>
      <right style="thin">
        <color indexed="8"/>
      </right>
      <top style="hair">
        <color indexed="8"/>
      </top>
      <bottom style="medium"/>
    </border>
    <border>
      <left style="thin">
        <color indexed="8"/>
      </left>
      <right style="thin">
        <color indexed="8"/>
      </right>
      <top style="hair">
        <color indexed="8"/>
      </top>
      <bottom style="medium"/>
    </border>
    <border>
      <left style="thin">
        <color indexed="8"/>
      </left>
      <right style="medium"/>
      <top style="hair">
        <color indexed="8"/>
      </top>
      <bottom style="mediu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bottom style="medium"/>
    </border>
    <border>
      <left style="medium"/>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right style="thin">
        <color indexed="8"/>
      </right>
      <top>
        <color indexed="63"/>
      </top>
      <bottom style="thin"/>
    </border>
    <border>
      <left style="medium">
        <color indexed="8"/>
      </left>
      <right style="thin">
        <color indexed="8"/>
      </right>
      <top>
        <color indexed="63"/>
      </top>
      <bottom style="thin"/>
    </border>
    <border>
      <left style="medium"/>
      <right style="thin">
        <color indexed="8"/>
      </right>
      <top style="thin"/>
      <bottom style="thin"/>
    </border>
    <border>
      <left style="medium">
        <color indexed="8"/>
      </left>
      <right style="thin">
        <color indexed="8"/>
      </right>
      <top style="thin"/>
      <bottom style="thin"/>
    </border>
    <border>
      <left style="medium"/>
      <right>
        <color indexed="63"/>
      </right>
      <top>
        <color indexed="63"/>
      </top>
      <bottom style="thin"/>
    </border>
    <border>
      <left style="medium">
        <color indexed="8"/>
      </left>
      <right>
        <color indexed="63"/>
      </right>
      <top>
        <color indexed="63"/>
      </top>
      <bottom style="thin"/>
    </border>
    <border>
      <left>
        <color indexed="63"/>
      </left>
      <right style="medium"/>
      <top style="medium"/>
      <bottom>
        <color indexed="63"/>
      </bottom>
    </border>
    <border>
      <left style="medium">
        <color indexed="8"/>
      </left>
      <right>
        <color indexed="63"/>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style="medium">
        <color indexed="8"/>
      </right>
      <top style="medium">
        <color indexed="8"/>
      </top>
      <bottom style="medium">
        <color indexed="8"/>
      </bottom>
    </border>
    <border>
      <left>
        <color indexed="63"/>
      </left>
      <right style="medium">
        <color indexed="8"/>
      </right>
      <top style="medium">
        <color indexed="8"/>
      </top>
      <bottom style="medium"/>
    </border>
    <border>
      <left style="medium">
        <color indexed="8"/>
      </left>
      <right>
        <color indexed="63"/>
      </right>
      <top style="medium">
        <color indexed="8"/>
      </top>
      <bottom style="medium"/>
    </border>
    <border>
      <left style="medium"/>
      <right style="medium">
        <color indexed="8"/>
      </right>
      <top style="hair">
        <color indexed="8"/>
      </top>
      <bottom>
        <color indexed="63"/>
      </bottom>
    </border>
    <border>
      <left style="medium"/>
      <right style="medium">
        <color indexed="8"/>
      </right>
      <top>
        <color indexed="63"/>
      </top>
      <bottom style="hair">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style="medium">
        <color indexed="8"/>
      </left>
      <right>
        <color indexed="63"/>
      </right>
      <top>
        <color indexed="63"/>
      </top>
      <bottom style="hair">
        <color indexed="8"/>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0" fillId="0" borderId="0" applyNumberFormat="0">
      <alignment/>
      <protection/>
    </xf>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9" fillId="29" borderId="1" applyNumberFormat="0" applyAlignment="0" applyProtection="0"/>
    <xf numFmtId="0" fontId="0"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166" fontId="0" fillId="0" borderId="0">
      <alignment/>
      <protection/>
    </xf>
    <xf numFmtId="42" fontId="0" fillId="0" borderId="0" applyFill="0" applyBorder="0" applyAlignment="0" applyProtection="0"/>
    <xf numFmtId="166" fontId="0" fillId="0" borderId="0">
      <alignment/>
      <protection/>
    </xf>
    <xf numFmtId="166" fontId="0" fillId="0" borderId="0">
      <alignment/>
      <protection/>
    </xf>
    <xf numFmtId="201" fontId="0" fillId="0" borderId="0">
      <alignment/>
      <protection/>
    </xf>
    <xf numFmtId="166" fontId="0" fillId="0" borderId="0">
      <alignment/>
      <protection/>
    </xf>
    <xf numFmtId="164" fontId="24" fillId="0" borderId="0" applyFont="0" applyFill="0" applyBorder="0" applyAlignment="0" applyProtection="0"/>
    <xf numFmtId="164" fontId="24" fillId="0" borderId="0" applyFont="0" applyFill="0" applyBorder="0" applyAlignment="0" applyProtection="0"/>
    <xf numFmtId="166" fontId="0" fillId="0" borderId="0">
      <alignment/>
      <protection/>
    </xf>
    <xf numFmtId="201" fontId="0" fillId="0" borderId="0">
      <alignment/>
      <protection/>
    </xf>
    <xf numFmtId="166" fontId="0" fillId="0" borderId="0">
      <alignment/>
      <protection/>
    </xf>
    <xf numFmtId="44" fontId="62" fillId="0" borderId="0" applyFont="0" applyFill="0" applyBorder="0" applyAlignment="0" applyProtection="0"/>
    <xf numFmtId="0" fontId="63" fillId="30" borderId="0" applyNumberFormat="0" applyBorder="0" applyAlignment="0" applyProtection="0"/>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62" fillId="0" borderId="0">
      <alignment/>
      <protection/>
    </xf>
    <xf numFmtId="0" fontId="13" fillId="0" borderId="0">
      <alignment/>
      <protection/>
    </xf>
    <xf numFmtId="0" fontId="13" fillId="0" borderId="0">
      <alignment/>
      <protection/>
    </xf>
    <xf numFmtId="0" fontId="24" fillId="0" borderId="0">
      <alignment/>
      <protection/>
    </xf>
    <xf numFmtId="0" fontId="24" fillId="0" borderId="0">
      <alignment/>
      <protection/>
    </xf>
    <xf numFmtId="0" fontId="13" fillId="0" borderId="0">
      <alignment/>
      <protection/>
    </xf>
    <xf numFmtId="0" fontId="2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53" fillId="0" borderId="0">
      <alignment/>
      <protection/>
    </xf>
    <xf numFmtId="0" fontId="13" fillId="0" borderId="0">
      <alignment/>
      <protection/>
    </xf>
    <xf numFmtId="0" fontId="13" fillId="0" borderId="0">
      <alignment/>
      <protection/>
    </xf>
    <xf numFmtId="0" fontId="24" fillId="0" borderId="0">
      <alignment/>
      <protection/>
    </xf>
    <xf numFmtId="0" fontId="62" fillId="0" borderId="0">
      <alignment/>
      <protection/>
    </xf>
    <xf numFmtId="0" fontId="62" fillId="0" borderId="0">
      <alignment/>
      <protection/>
    </xf>
    <xf numFmtId="0" fontId="24" fillId="0" borderId="0">
      <alignment/>
      <protection/>
    </xf>
    <xf numFmtId="0" fontId="0" fillId="0" borderId="0" applyBorder="0">
      <alignment/>
      <protection/>
    </xf>
    <xf numFmtId="0" fontId="0" fillId="0" borderId="0">
      <alignment/>
      <protection/>
    </xf>
    <xf numFmtId="0" fontId="0" fillId="31" borderId="4" applyNumberFormat="0" applyFont="0" applyAlignment="0" applyProtection="0"/>
    <xf numFmtId="0" fontId="0" fillId="0" borderId="0">
      <alignment/>
      <protection/>
    </xf>
    <xf numFmtId="9" fontId="0" fillId="0" borderId="0">
      <alignment/>
      <protection/>
    </xf>
    <xf numFmtId="9" fontId="0" fillId="0" borderId="0">
      <alignment/>
      <protection/>
    </xf>
    <xf numFmtId="9" fontId="0" fillId="0" borderId="0">
      <alignment/>
      <protection/>
    </xf>
    <xf numFmtId="9" fontId="24" fillId="0" borderId="0" applyFont="0" applyFill="0" applyBorder="0" applyAlignment="0" applyProtection="0"/>
    <xf numFmtId="9" fontId="0" fillId="0" borderId="0">
      <alignment/>
      <protection/>
    </xf>
    <xf numFmtId="0" fontId="64" fillId="32" borderId="0" applyNumberFormat="0" applyBorder="0" applyAlignment="0" applyProtection="0"/>
    <xf numFmtId="0" fontId="65" fillId="21" borderId="5" applyNumberFormat="0" applyAlignment="0" applyProtection="0"/>
    <xf numFmtId="41" fontId="0" fillId="0" borderId="0" applyFill="0" applyBorder="0" applyAlignment="0" applyProtection="0"/>
    <xf numFmtId="167" fontId="0" fillId="0" borderId="0">
      <alignment/>
      <protection/>
    </xf>
    <xf numFmtId="169" fontId="0" fillId="0" borderId="0">
      <alignment/>
      <protection/>
    </xf>
    <xf numFmtId="169" fontId="0" fillId="0" borderId="0">
      <alignment/>
      <protection/>
    </xf>
    <xf numFmtId="167" fontId="0" fillId="0" borderId="0">
      <alignment/>
      <protection/>
    </xf>
    <xf numFmtId="165" fontId="24" fillId="0" borderId="0" applyFont="0" applyFill="0" applyBorder="0" applyAlignment="0" applyProtection="0"/>
    <xf numFmtId="169" fontId="0" fillId="0" borderId="0">
      <alignment/>
      <protection/>
    </xf>
    <xf numFmtId="165" fontId="0" fillId="0" borderId="0" applyFill="0" applyBorder="0" applyAlignment="0" applyProtection="0"/>
    <xf numFmtId="0" fontId="1" fillId="0" borderId="6">
      <alignment horizontal="left" wrapText="1"/>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0" borderId="9" applyNumberFormat="0" applyFill="0" applyAlignment="0" applyProtection="0"/>
    <xf numFmtId="0" fontId="71" fillId="0" borderId="0" applyNumberFormat="0" applyFill="0" applyBorder="0" applyAlignment="0" applyProtection="0"/>
    <xf numFmtId="0" fontId="72" fillId="0" borderId="10" applyNumberFormat="0" applyFill="0" applyAlignment="0" applyProtection="0"/>
    <xf numFmtId="169" fontId="0" fillId="0" borderId="0">
      <alignment/>
      <protection/>
    </xf>
    <xf numFmtId="43" fontId="24" fillId="0" borderId="0" applyFont="0" applyFill="0" applyBorder="0" applyAlignment="0" applyProtection="0"/>
    <xf numFmtId="43" fontId="24" fillId="0" borderId="0" applyFont="0" applyFill="0" applyBorder="0" applyAlignment="0" applyProtection="0"/>
    <xf numFmtId="165" fontId="24" fillId="0" borderId="0" applyFont="0" applyFill="0" applyBorder="0" applyAlignment="0" applyProtection="0"/>
    <xf numFmtId="43" fontId="62" fillId="0" borderId="0" applyFont="0" applyFill="0" applyBorder="0" applyAlignment="0" applyProtection="0"/>
    <xf numFmtId="169" fontId="0" fillId="0" borderId="0">
      <alignment/>
      <protection/>
    </xf>
  </cellStyleXfs>
  <cellXfs count="579">
    <xf numFmtId="0" fontId="0" fillId="0" borderId="0" xfId="0" applyAlignment="1">
      <alignment/>
    </xf>
    <xf numFmtId="49" fontId="0" fillId="0" borderId="11" xfId="45" applyNumberFormat="1" applyFont="1" applyFill="1" applyBorder="1" applyAlignment="1" applyProtection="1">
      <alignment horizontal="center" vertical="center"/>
      <protection hidden="1"/>
    </xf>
    <xf numFmtId="166" fontId="0" fillId="0" borderId="11" xfId="48" applyFont="1" applyFill="1" applyBorder="1" applyAlignment="1" applyProtection="1">
      <alignment horizontal="right" vertical="center"/>
      <protection hidden="1"/>
    </xf>
    <xf numFmtId="49" fontId="0" fillId="0" borderId="12" xfId="45" applyNumberFormat="1" applyFont="1" applyFill="1" applyBorder="1" applyAlignment="1" applyProtection="1">
      <alignment horizontal="center" vertical="center"/>
      <protection hidden="1"/>
    </xf>
    <xf numFmtId="49" fontId="0" fillId="0" borderId="13" xfId="45" applyNumberFormat="1" applyFont="1" applyFill="1" applyBorder="1" applyAlignment="1" applyProtection="1">
      <alignment horizontal="center" vertical="center"/>
      <protection hidden="1"/>
    </xf>
    <xf numFmtId="49" fontId="0" fillId="0" borderId="14" xfId="0" applyNumberFormat="1" applyFont="1" applyFill="1" applyBorder="1" applyAlignment="1" applyProtection="1">
      <alignment horizontal="center" vertical="center"/>
      <protection hidden="1"/>
    </xf>
    <xf numFmtId="49" fontId="0" fillId="0" borderId="14" xfId="45" applyNumberFormat="1" applyFont="1" applyFill="1" applyBorder="1" applyAlignment="1" applyProtection="1">
      <alignment horizontal="center" vertical="center"/>
      <protection hidden="1"/>
    </xf>
    <xf numFmtId="49" fontId="73" fillId="33" borderId="15" xfId="45" applyNumberFormat="1"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0" fillId="0" borderId="12" xfId="45" applyNumberFormat="1" applyFont="1" applyFill="1" applyBorder="1" applyAlignment="1" applyProtection="1">
      <alignment horizontal="center" vertical="center"/>
      <protection hidden="1"/>
    </xf>
    <xf numFmtId="166" fontId="0" fillId="0" borderId="16" xfId="48" applyFont="1" applyFill="1" applyBorder="1" applyAlignment="1" applyProtection="1">
      <alignment horizontal="right" vertical="center"/>
      <protection hidden="1"/>
    </xf>
    <xf numFmtId="0" fontId="0" fillId="0" borderId="0" xfId="45" applyFont="1" applyFill="1" applyBorder="1" applyAlignment="1" applyProtection="1">
      <alignment horizontal="center" vertical="center"/>
      <protection locked="0"/>
    </xf>
    <xf numFmtId="0" fontId="20" fillId="0" borderId="17" xfId="0" applyFont="1" applyFill="1" applyBorder="1" applyAlignment="1" applyProtection="1">
      <alignment horizontal="left" vertical="center" wrapText="1"/>
      <protection hidden="1"/>
    </xf>
    <xf numFmtId="0" fontId="4" fillId="0" borderId="12" xfId="45" applyNumberFormat="1" applyFont="1" applyFill="1" applyBorder="1" applyAlignment="1" applyProtection="1">
      <alignment horizontal="center" vertical="center"/>
      <protection hidden="1"/>
    </xf>
    <xf numFmtId="0" fontId="0" fillId="0" borderId="11" xfId="45" applyNumberFormat="1" applyFont="1" applyFill="1" applyBorder="1" applyAlignment="1" applyProtection="1">
      <alignment horizontal="center" vertical="center"/>
      <protection hidden="1"/>
    </xf>
    <xf numFmtId="0" fontId="0" fillId="0" borderId="13" xfId="45" applyNumberFormat="1" applyFont="1" applyFill="1" applyBorder="1" applyAlignment="1" applyProtection="1">
      <alignment horizontal="center" vertical="center"/>
      <protection hidden="1"/>
    </xf>
    <xf numFmtId="166" fontId="0" fillId="0" borderId="18" xfId="48" applyFont="1" applyFill="1" applyBorder="1" applyAlignment="1" applyProtection="1">
      <alignment horizontal="right" vertical="center"/>
      <protection hidden="1"/>
    </xf>
    <xf numFmtId="166" fontId="0" fillId="0" borderId="19" xfId="48" applyFont="1" applyFill="1" applyBorder="1" applyAlignment="1" applyProtection="1">
      <alignment horizontal="right" vertical="center"/>
      <protection hidden="1"/>
    </xf>
    <xf numFmtId="49" fontId="0" fillId="0" borderId="14" xfId="0" applyNumberFormat="1" applyFill="1" applyBorder="1" applyAlignment="1" applyProtection="1">
      <alignment horizontal="center" vertical="center"/>
      <protection hidden="1"/>
    </xf>
    <xf numFmtId="49" fontId="0" fillId="0" borderId="20" xfId="0" applyNumberFormat="1" applyFill="1" applyBorder="1" applyAlignment="1" applyProtection="1">
      <alignment horizontal="center" vertical="center"/>
      <protection hidden="1"/>
    </xf>
    <xf numFmtId="49" fontId="0" fillId="0" borderId="21" xfId="0" applyNumberFormat="1" applyFill="1" applyBorder="1" applyAlignment="1" applyProtection="1">
      <alignment horizontal="center" vertical="center"/>
      <protection hidden="1"/>
    </xf>
    <xf numFmtId="0" fontId="0" fillId="0" borderId="18" xfId="45" applyNumberFormat="1" applyFont="1" applyFill="1" applyBorder="1" applyAlignment="1" applyProtection="1">
      <alignment horizontal="center" vertical="center"/>
      <protection hidden="1"/>
    </xf>
    <xf numFmtId="0" fontId="0" fillId="0" borderId="19" xfId="45" applyNumberFormat="1" applyFont="1" applyFill="1" applyBorder="1" applyAlignment="1" applyProtection="1">
      <alignment horizontal="center" vertical="center"/>
      <protection hidden="1"/>
    </xf>
    <xf numFmtId="4" fontId="0" fillId="0" borderId="11" xfId="48"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center" wrapText="1"/>
      <protection hidden="1"/>
    </xf>
    <xf numFmtId="0" fontId="0" fillId="0" borderId="22" xfId="45" applyFont="1" applyBorder="1" applyAlignment="1" applyProtection="1">
      <alignment horizontal="center" vertical="center"/>
      <protection locked="0"/>
    </xf>
    <xf numFmtId="0" fontId="0" fillId="0" borderId="23" xfId="45" applyFont="1" applyBorder="1" applyAlignment="1" applyProtection="1">
      <alignment vertical="center"/>
      <protection locked="0"/>
    </xf>
    <xf numFmtId="0" fontId="0" fillId="0" borderId="23" xfId="45" applyFont="1" applyFill="1" applyBorder="1" applyAlignment="1" applyProtection="1">
      <alignment horizontal="center" vertical="center"/>
      <protection locked="0"/>
    </xf>
    <xf numFmtId="0" fontId="0" fillId="0" borderId="24" xfId="45" applyFont="1" applyBorder="1" applyAlignment="1" applyProtection="1">
      <alignment vertical="center"/>
      <protection locked="0"/>
    </xf>
    <xf numFmtId="0" fontId="0" fillId="0" borderId="0" xfId="45" applyFont="1" applyBorder="1" applyAlignment="1" applyProtection="1">
      <alignment vertical="center"/>
      <protection locked="0"/>
    </xf>
    <xf numFmtId="0" fontId="4" fillId="0" borderId="0" xfId="45" applyFont="1" applyBorder="1" applyAlignment="1" applyProtection="1">
      <alignment horizontal="center" vertical="center"/>
      <protection locked="0"/>
    </xf>
    <xf numFmtId="0" fontId="6" fillId="0" borderId="0" xfId="45" applyFont="1" applyBorder="1" applyAlignment="1" applyProtection="1">
      <alignment horizontal="center" vertical="center"/>
      <protection locked="0"/>
    </xf>
    <xf numFmtId="0" fontId="0" fillId="0" borderId="0" xfId="45" applyFont="1" applyBorder="1" applyAlignment="1" applyProtection="1">
      <alignment horizontal="left" vertical="center"/>
      <protection locked="0"/>
    </xf>
    <xf numFmtId="0" fontId="5" fillId="0" borderId="0" xfId="45" applyFont="1" applyBorder="1" applyAlignment="1" applyProtection="1">
      <alignment horizontal="center" vertical="center" wrapText="1"/>
      <protection locked="0"/>
    </xf>
    <xf numFmtId="4" fontId="5" fillId="0" borderId="0" xfId="45" applyNumberFormat="1" applyFont="1" applyFill="1" applyBorder="1" applyAlignment="1" applyProtection="1">
      <alignment horizontal="center" vertical="center" wrapText="1"/>
      <protection locked="0"/>
    </xf>
    <xf numFmtId="0" fontId="5" fillId="0" borderId="25" xfId="45" applyFont="1" applyBorder="1" applyAlignment="1" applyProtection="1">
      <alignment horizontal="center" vertical="center" wrapText="1"/>
      <protection locked="0"/>
    </xf>
    <xf numFmtId="4" fontId="0" fillId="0" borderId="11" xfId="99" applyNumberFormat="1" applyFont="1" applyFill="1" applyBorder="1" applyAlignment="1" applyProtection="1">
      <alignment horizontal="center" vertical="center"/>
      <protection locked="0"/>
    </xf>
    <xf numFmtId="4" fontId="0" fillId="0" borderId="16" xfId="99" applyNumberFormat="1" applyFont="1" applyFill="1" applyBorder="1" applyAlignment="1" applyProtection="1">
      <alignment horizontal="center" vertical="center"/>
      <protection locked="0"/>
    </xf>
    <xf numFmtId="4" fontId="0" fillId="0" borderId="18" xfId="99" applyNumberFormat="1" applyFont="1" applyFill="1" applyBorder="1" applyAlignment="1" applyProtection="1">
      <alignment horizontal="center" vertical="center"/>
      <protection locked="0"/>
    </xf>
    <xf numFmtId="4" fontId="0" fillId="0" borderId="19" xfId="99" applyNumberFormat="1" applyFont="1" applyFill="1" applyBorder="1" applyAlignment="1" applyProtection="1">
      <alignment horizontal="center" vertical="center"/>
      <protection locked="0"/>
    </xf>
    <xf numFmtId="10" fontId="73" fillId="34" borderId="26" xfId="102" applyNumberFormat="1" applyFont="1" applyFill="1" applyBorder="1" applyAlignment="1" applyProtection="1">
      <alignment vertical="center"/>
      <protection locked="0"/>
    </xf>
    <xf numFmtId="0" fontId="0" fillId="0" borderId="27" xfId="0" applyBorder="1" applyAlignment="1" applyProtection="1">
      <alignment/>
      <protection locked="0"/>
    </xf>
    <xf numFmtId="0" fontId="4" fillId="0" borderId="0" xfId="45" applyFont="1" applyBorder="1" applyAlignment="1" applyProtection="1">
      <alignment vertical="center"/>
      <protection locked="0"/>
    </xf>
    <xf numFmtId="0" fontId="4" fillId="0" borderId="0" xfId="45" applyFont="1" applyBorder="1" applyAlignment="1" applyProtection="1">
      <alignment horizontal="center" vertical="center"/>
      <protection locked="0"/>
    </xf>
    <xf numFmtId="4" fontId="4" fillId="0" borderId="0" xfId="45" applyNumberFormat="1" applyFont="1" applyBorder="1" applyAlignment="1" applyProtection="1">
      <alignment horizontal="center" vertical="center"/>
      <protection locked="0"/>
    </xf>
    <xf numFmtId="166" fontId="0" fillId="0" borderId="28" xfId="48" applyFont="1" applyBorder="1" applyAlignment="1" applyProtection="1">
      <alignment horizontal="left" vertical="center"/>
      <protection locked="0"/>
    </xf>
    <xf numFmtId="166" fontId="0" fillId="0" borderId="29" xfId="48" applyFont="1" applyBorder="1" applyAlignment="1" applyProtection="1">
      <alignment horizontal="left" vertical="center"/>
      <protection locked="0"/>
    </xf>
    <xf numFmtId="166" fontId="0" fillId="0" borderId="29" xfId="48" applyFont="1" applyFill="1" applyBorder="1" applyAlignment="1" applyProtection="1">
      <alignment horizontal="left" vertical="center"/>
      <protection locked="0"/>
    </xf>
    <xf numFmtId="166" fontId="0" fillId="0" borderId="28" xfId="48" applyFont="1" applyBorder="1" applyAlignment="1" applyProtection="1">
      <alignment horizontal="center" vertical="center"/>
      <protection locked="0"/>
    </xf>
    <xf numFmtId="166" fontId="0" fillId="0" borderId="30" xfId="48" applyFont="1" applyBorder="1" applyAlignment="1" applyProtection="1">
      <alignment horizontal="left" vertical="center"/>
      <protection locked="0"/>
    </xf>
    <xf numFmtId="0" fontId="2" fillId="0" borderId="0" xfId="45" applyFont="1" applyBorder="1" applyAlignment="1" applyProtection="1">
      <alignment horizontal="center" vertical="center"/>
      <protection locked="0"/>
    </xf>
    <xf numFmtId="0" fontId="0" fillId="0" borderId="0" xfId="45" applyFont="1" applyAlignment="1" applyProtection="1">
      <alignment vertical="center"/>
      <protection locked="0"/>
    </xf>
    <xf numFmtId="0" fontId="2" fillId="0" borderId="0" xfId="45" applyFont="1" applyBorder="1" applyAlignment="1" applyProtection="1">
      <alignment vertical="center"/>
      <protection locked="0"/>
    </xf>
    <xf numFmtId="0" fontId="4" fillId="0" borderId="0" xfId="45" applyFont="1" applyBorder="1" applyAlignment="1" applyProtection="1">
      <alignment vertical="center"/>
      <protection locked="0"/>
    </xf>
    <xf numFmtId="0" fontId="6" fillId="0" borderId="0" xfId="45" applyFont="1" applyBorder="1" applyAlignment="1" applyProtection="1">
      <alignment vertical="center"/>
      <protection locked="0"/>
    </xf>
    <xf numFmtId="0" fontId="4" fillId="0" borderId="0" xfId="45" applyFont="1" applyAlignment="1" applyProtection="1">
      <alignment vertical="center"/>
      <protection locked="0"/>
    </xf>
    <xf numFmtId="0" fontId="4" fillId="0" borderId="0" xfId="45" applyFont="1" applyAlignment="1" applyProtection="1">
      <alignment horizontal="center" vertical="center"/>
      <protection locked="0"/>
    </xf>
    <xf numFmtId="10" fontId="0" fillId="0" borderId="31" xfId="67" applyNumberFormat="1" applyFill="1" applyBorder="1" applyAlignment="1" applyProtection="1">
      <alignment horizontal="center" vertical="center"/>
      <protection locked="0"/>
    </xf>
    <xf numFmtId="10" fontId="0" fillId="0" borderId="32" xfId="67" applyNumberFormat="1" applyFill="1" applyBorder="1" applyAlignment="1" applyProtection="1">
      <alignment horizontal="center" vertical="center"/>
      <protection locked="0"/>
    </xf>
    <xf numFmtId="10" fontId="0" fillId="0" borderId="33" xfId="67" applyNumberFormat="1" applyFill="1" applyBorder="1" applyAlignment="1" applyProtection="1">
      <alignment horizontal="center" vertical="center"/>
      <protection locked="0"/>
    </xf>
    <xf numFmtId="10" fontId="0" fillId="0" borderId="21" xfId="67" applyNumberFormat="1" applyFill="1" applyBorder="1" applyAlignment="1" applyProtection="1">
      <alignment horizontal="center" vertical="center"/>
      <protection locked="0"/>
    </xf>
    <xf numFmtId="10" fontId="0" fillId="0" borderId="19" xfId="67" applyNumberFormat="1" applyFill="1" applyBorder="1" applyAlignment="1" applyProtection="1">
      <alignment horizontal="center" vertical="center"/>
      <protection locked="0"/>
    </xf>
    <xf numFmtId="10" fontId="0" fillId="0" borderId="34" xfId="67" applyNumberFormat="1" applyFill="1" applyBorder="1" applyAlignment="1" applyProtection="1">
      <alignment horizontal="center" vertical="center"/>
      <protection locked="0"/>
    </xf>
    <xf numFmtId="10" fontId="0" fillId="0" borderId="35" xfId="67" applyNumberFormat="1" applyFill="1" applyBorder="1" applyAlignment="1" applyProtection="1">
      <alignment horizontal="center" vertical="center"/>
      <protection locked="0"/>
    </xf>
    <xf numFmtId="10" fontId="0" fillId="0" borderId="36" xfId="67" applyNumberFormat="1" applyFill="1" applyBorder="1" applyAlignment="1" applyProtection="1">
      <alignment horizontal="center" vertical="center"/>
      <protection locked="0"/>
    </xf>
    <xf numFmtId="10" fontId="0" fillId="0" borderId="37" xfId="67" applyNumberFormat="1" applyFill="1" applyBorder="1" applyAlignment="1" applyProtection="1">
      <alignment horizontal="center" vertical="center"/>
      <protection locked="0"/>
    </xf>
    <xf numFmtId="10" fontId="0" fillId="0" borderId="38" xfId="67" applyNumberFormat="1" applyFill="1" applyBorder="1" applyAlignment="1" applyProtection="1">
      <alignment horizontal="center" vertical="center"/>
      <protection locked="0"/>
    </xf>
    <xf numFmtId="10" fontId="0" fillId="0" borderId="12" xfId="67" applyNumberFormat="1" applyFill="1" applyBorder="1" applyAlignment="1" applyProtection="1">
      <alignment horizontal="center" vertical="center"/>
      <protection locked="0"/>
    </xf>
    <xf numFmtId="10" fontId="0" fillId="0" borderId="39" xfId="67" applyNumberFormat="1" applyFill="1" applyBorder="1" applyAlignment="1" applyProtection="1">
      <alignment horizontal="center" vertical="center"/>
      <protection locked="0"/>
    </xf>
    <xf numFmtId="4" fontId="4" fillId="0" borderId="0" xfId="45" applyNumberFormat="1" applyFont="1" applyAlignment="1" applyProtection="1">
      <alignment horizontal="center" vertical="center"/>
      <protection locked="0"/>
    </xf>
    <xf numFmtId="0" fontId="0" fillId="0" borderId="23" xfId="45" applyFont="1" applyBorder="1" applyAlignment="1" applyProtection="1">
      <alignment vertical="center"/>
      <protection hidden="1"/>
    </xf>
    <xf numFmtId="0" fontId="22" fillId="35" borderId="24" xfId="45" applyFont="1" applyFill="1" applyBorder="1" applyAlignment="1" applyProtection="1">
      <alignment horizontal="center" vertical="center"/>
      <protection hidden="1"/>
    </xf>
    <xf numFmtId="0" fontId="0" fillId="36" borderId="0" xfId="45" applyFont="1" applyFill="1" applyBorder="1" applyAlignment="1" applyProtection="1">
      <alignment vertical="center"/>
      <protection hidden="1"/>
    </xf>
    <xf numFmtId="0" fontId="0" fillId="0" borderId="0" xfId="45" applyFont="1" applyFill="1" applyBorder="1" applyAlignment="1" applyProtection="1">
      <alignment vertical="center"/>
      <protection hidden="1"/>
    </xf>
    <xf numFmtId="0" fontId="0" fillId="0" borderId="0" xfId="45" applyFont="1" applyBorder="1" applyAlignment="1" applyProtection="1">
      <alignment vertical="center"/>
      <protection hidden="1"/>
    </xf>
    <xf numFmtId="0" fontId="0" fillId="0" borderId="0" xfId="45" applyFont="1" applyFill="1" applyBorder="1" applyAlignment="1" applyProtection="1">
      <alignment horizontal="center" vertical="center"/>
      <protection hidden="1"/>
    </xf>
    <xf numFmtId="168" fontId="6" fillId="35" borderId="24" xfId="45" applyNumberFormat="1" applyFont="1" applyFill="1" applyBorder="1" applyAlignment="1" applyProtection="1">
      <alignment vertical="center"/>
      <protection hidden="1"/>
    </xf>
    <xf numFmtId="0" fontId="5" fillId="36" borderId="24" xfId="45" applyFont="1" applyFill="1" applyBorder="1" applyAlignment="1" applyProtection="1">
      <alignment vertical="center" wrapText="1"/>
      <protection hidden="1"/>
    </xf>
    <xf numFmtId="0" fontId="5" fillId="0" borderId="0" xfId="45" applyFont="1" applyBorder="1" applyAlignment="1" applyProtection="1">
      <alignment horizontal="center" vertical="center" wrapText="1"/>
      <protection hidden="1"/>
    </xf>
    <xf numFmtId="4" fontId="5" fillId="0" borderId="0" xfId="45" applyNumberFormat="1" applyFont="1" applyFill="1" applyBorder="1" applyAlignment="1" applyProtection="1">
      <alignment horizontal="center" vertical="center" wrapText="1"/>
      <protection hidden="1"/>
    </xf>
    <xf numFmtId="0" fontId="5" fillId="0" borderId="25" xfId="45" applyFont="1" applyBorder="1" applyAlignment="1" applyProtection="1">
      <alignment horizontal="center" vertical="center" wrapText="1"/>
      <protection hidden="1"/>
    </xf>
    <xf numFmtId="0" fontId="5" fillId="36" borderId="0" xfId="45" applyFont="1" applyFill="1" applyBorder="1" applyAlignment="1" applyProtection="1">
      <alignment vertical="center" wrapText="1"/>
      <protection hidden="1"/>
    </xf>
    <xf numFmtId="0" fontId="5" fillId="0" borderId="24" xfId="45" applyFont="1" applyBorder="1" applyAlignment="1" applyProtection="1">
      <alignment vertical="center" wrapText="1"/>
      <protection hidden="1"/>
    </xf>
    <xf numFmtId="0" fontId="5" fillId="0" borderId="0" xfId="45" applyFont="1" applyFill="1" applyBorder="1" applyAlignment="1" applyProtection="1">
      <alignment vertical="center"/>
      <protection hidden="1"/>
    </xf>
    <xf numFmtId="0" fontId="10" fillId="0" borderId="0" xfId="45" applyFont="1" applyBorder="1" applyAlignment="1" applyProtection="1">
      <alignment vertical="center"/>
      <protection hidden="1"/>
    </xf>
    <xf numFmtId="0" fontId="7" fillId="0" borderId="0" xfId="45" applyFont="1" applyFill="1" applyBorder="1" applyAlignment="1" applyProtection="1">
      <alignment vertical="center"/>
      <protection hidden="1"/>
    </xf>
    <xf numFmtId="168" fontId="5" fillId="0" borderId="25" xfId="45" applyNumberFormat="1" applyFont="1" applyBorder="1" applyAlignment="1" applyProtection="1">
      <alignment horizontal="center" vertical="center" wrapText="1"/>
      <protection hidden="1"/>
    </xf>
    <xf numFmtId="0" fontId="0" fillId="35" borderId="0" xfId="45" applyFont="1" applyFill="1" applyBorder="1" applyAlignment="1" applyProtection="1">
      <alignment vertical="center"/>
      <protection hidden="1"/>
    </xf>
    <xf numFmtId="0" fontId="7" fillId="36" borderId="0" xfId="45" applyFont="1" applyFill="1" applyBorder="1" applyAlignment="1" applyProtection="1">
      <alignment vertical="center"/>
      <protection hidden="1"/>
    </xf>
    <xf numFmtId="0" fontId="5" fillId="0" borderId="24" xfId="45" applyFont="1" applyBorder="1" applyAlignment="1" applyProtection="1">
      <alignment horizontal="left" vertical="center"/>
      <protection hidden="1"/>
    </xf>
    <xf numFmtId="0" fontId="5" fillId="0" borderId="0" xfId="45" applyFont="1" applyFill="1" applyBorder="1" applyAlignment="1" applyProtection="1">
      <alignment horizontal="left" vertical="center" wrapText="1"/>
      <protection hidden="1"/>
    </xf>
    <xf numFmtId="0" fontId="10" fillId="0" borderId="0" xfId="45" applyFont="1" applyBorder="1" applyAlignment="1" applyProtection="1">
      <alignment horizontal="left" vertical="center" wrapText="1"/>
      <protection hidden="1"/>
    </xf>
    <xf numFmtId="0" fontId="5" fillId="0" borderId="24" xfId="45" applyFont="1" applyBorder="1" applyAlignment="1" applyProtection="1">
      <alignment vertical="center"/>
      <protection hidden="1"/>
    </xf>
    <xf numFmtId="0" fontId="5" fillId="0" borderId="0" xfId="45" applyFont="1" applyBorder="1" applyAlignment="1" applyProtection="1">
      <alignment vertical="center"/>
      <protection hidden="1"/>
    </xf>
    <xf numFmtId="178" fontId="5" fillId="0" borderId="0" xfId="48" applyNumberFormat="1" applyFont="1" applyFill="1" applyBorder="1" applyAlignment="1" applyProtection="1">
      <alignment horizontal="center" vertical="center" wrapText="1"/>
      <protection hidden="1"/>
    </xf>
    <xf numFmtId="166" fontId="5" fillId="0" borderId="25" xfId="45" applyNumberFormat="1" applyFont="1" applyBorder="1" applyAlignment="1" applyProtection="1">
      <alignment horizontal="center" vertical="center" wrapText="1"/>
      <protection hidden="1"/>
    </xf>
    <xf numFmtId="179" fontId="5" fillId="0" borderId="0" xfId="45" applyNumberFormat="1" applyFont="1" applyBorder="1" applyAlignment="1" applyProtection="1">
      <alignment horizontal="center" vertical="center" wrapText="1"/>
      <protection hidden="1"/>
    </xf>
    <xf numFmtId="166" fontId="5" fillId="0" borderId="25" xfId="48" applyFont="1" applyFill="1" applyBorder="1" applyAlignment="1" applyProtection="1">
      <alignment horizontal="center" vertical="center" wrapText="1"/>
      <protection hidden="1"/>
    </xf>
    <xf numFmtId="0" fontId="5" fillId="0" borderId="24" xfId="45" applyFont="1" applyBorder="1" applyAlignment="1" applyProtection="1">
      <alignment horizontal="left" vertical="center" wrapText="1"/>
      <protection hidden="1"/>
    </xf>
    <xf numFmtId="0" fontId="8" fillId="0" borderId="0" xfId="45" applyFont="1" applyBorder="1" applyAlignment="1" applyProtection="1">
      <alignment horizontal="center" vertical="center" wrapText="1"/>
      <protection hidden="1"/>
    </xf>
    <xf numFmtId="166" fontId="5" fillId="0" borderId="0" xfId="45" applyNumberFormat="1" applyFont="1" applyBorder="1" applyAlignment="1" applyProtection="1">
      <alignment horizontal="center" vertical="center" wrapText="1"/>
      <protection hidden="1"/>
    </xf>
    <xf numFmtId="4" fontId="5" fillId="0" borderId="25" xfId="45" applyNumberFormat="1" applyFont="1" applyBorder="1" applyAlignment="1" applyProtection="1">
      <alignment horizontal="center" vertical="center" wrapText="1"/>
      <protection hidden="1"/>
    </xf>
    <xf numFmtId="0" fontId="5" fillId="0" borderId="40" xfId="45" applyFont="1" applyBorder="1" applyAlignment="1" applyProtection="1">
      <alignment vertical="center"/>
      <protection hidden="1"/>
    </xf>
    <xf numFmtId="0" fontId="7" fillId="0" borderId="41" xfId="45" applyFont="1" applyFill="1" applyBorder="1" applyAlignment="1" applyProtection="1">
      <alignment vertical="center"/>
      <protection hidden="1"/>
    </xf>
    <xf numFmtId="0" fontId="10" fillId="0" borderId="41" xfId="45" applyFont="1" applyFill="1" applyBorder="1" applyAlignment="1" applyProtection="1">
      <alignment vertical="center"/>
      <protection hidden="1"/>
    </xf>
    <xf numFmtId="180" fontId="5" fillId="0" borderId="41" xfId="48" applyNumberFormat="1" applyFont="1" applyFill="1" applyBorder="1" applyAlignment="1" applyProtection="1">
      <alignment horizontal="center" vertical="center" wrapText="1"/>
      <protection hidden="1"/>
    </xf>
    <xf numFmtId="0" fontId="7" fillId="0" borderId="42" xfId="45" applyFont="1" applyFill="1" applyBorder="1" applyAlignment="1" applyProtection="1">
      <alignment vertical="center"/>
      <protection hidden="1"/>
    </xf>
    <xf numFmtId="10" fontId="0" fillId="35" borderId="0" xfId="45" applyNumberFormat="1" applyFont="1" applyFill="1" applyBorder="1" applyAlignment="1" applyProtection="1">
      <alignment vertical="center"/>
      <protection hidden="1"/>
    </xf>
    <xf numFmtId="0" fontId="0" fillId="0" borderId="24" xfId="45" applyFont="1" applyBorder="1" applyAlignment="1" applyProtection="1">
      <alignment vertical="center" wrapText="1"/>
      <protection hidden="1"/>
    </xf>
    <xf numFmtId="0" fontId="0" fillId="0" borderId="0" xfId="45" applyFont="1" applyBorder="1" applyAlignment="1" applyProtection="1">
      <alignment vertical="center" wrapText="1"/>
      <protection hidden="1"/>
    </xf>
    <xf numFmtId="0" fontId="0" fillId="0" borderId="0" xfId="45" applyFont="1" applyFill="1" applyBorder="1" applyAlignment="1" applyProtection="1">
      <alignment vertical="center" wrapText="1"/>
      <protection hidden="1"/>
    </xf>
    <xf numFmtId="0" fontId="0" fillId="0" borderId="0" xfId="45" applyFont="1" applyBorder="1" applyAlignment="1" applyProtection="1">
      <alignment horizontal="left" vertical="center" wrapText="1"/>
      <protection hidden="1"/>
    </xf>
    <xf numFmtId="0" fontId="0" fillId="0" borderId="0" xfId="45" applyFont="1" applyBorder="1" applyAlignment="1" applyProtection="1">
      <alignment horizontal="center" vertical="center" wrapText="1"/>
      <protection hidden="1"/>
    </xf>
    <xf numFmtId="4" fontId="0" fillId="0" borderId="0" xfId="45" applyNumberFormat="1" applyFont="1" applyFill="1" applyBorder="1" applyAlignment="1" applyProtection="1">
      <alignment horizontal="center" vertical="center" wrapText="1"/>
      <protection hidden="1"/>
    </xf>
    <xf numFmtId="0" fontId="0" fillId="0" borderId="25" xfId="45" applyFont="1" applyBorder="1" applyAlignment="1" applyProtection="1">
      <alignment horizontal="center" vertical="center" wrapText="1"/>
      <protection hidden="1"/>
    </xf>
    <xf numFmtId="0" fontId="0" fillId="37" borderId="0" xfId="45" applyFont="1" applyFill="1" applyBorder="1" applyAlignment="1" applyProtection="1">
      <alignment horizontal="left" vertical="center"/>
      <protection hidden="1"/>
    </xf>
    <xf numFmtId="0" fontId="73" fillId="33" borderId="43" xfId="45" applyFont="1" applyFill="1" applyBorder="1" applyAlignment="1" applyProtection="1">
      <alignment horizontal="center" vertical="center" wrapText="1"/>
      <protection hidden="1"/>
    </xf>
    <xf numFmtId="0" fontId="73" fillId="33" borderId="44" xfId="45" applyFont="1" applyFill="1" applyBorder="1" applyAlignment="1" applyProtection="1">
      <alignment horizontal="left" vertical="center" wrapText="1"/>
      <protection hidden="1"/>
    </xf>
    <xf numFmtId="0" fontId="73" fillId="33" borderId="45" xfId="45" applyFont="1" applyFill="1" applyBorder="1" applyAlignment="1" applyProtection="1">
      <alignment horizontal="center" vertical="center" wrapText="1"/>
      <protection hidden="1"/>
    </xf>
    <xf numFmtId="4" fontId="73" fillId="34" borderId="44" xfId="45" applyNumberFormat="1" applyFont="1" applyFill="1" applyBorder="1" applyAlignment="1" applyProtection="1">
      <alignment horizontal="center" vertical="center" wrapText="1"/>
      <protection hidden="1"/>
    </xf>
    <xf numFmtId="4" fontId="73" fillId="33" borderId="45" xfId="45" applyNumberFormat="1" applyFont="1" applyFill="1" applyBorder="1" applyAlignment="1" applyProtection="1">
      <alignment horizontal="center" vertical="center" wrapText="1"/>
      <protection hidden="1"/>
    </xf>
    <xf numFmtId="166" fontId="73" fillId="33" borderId="45" xfId="48" applyFont="1" applyFill="1" applyBorder="1" applyAlignment="1" applyProtection="1">
      <alignment horizontal="center" vertical="center" wrapText="1"/>
      <protection hidden="1"/>
    </xf>
    <xf numFmtId="168" fontId="73" fillId="33" borderId="46" xfId="45" applyNumberFormat="1" applyFont="1" applyFill="1" applyBorder="1" applyAlignment="1" applyProtection="1">
      <alignment horizontal="center" vertical="center" wrapText="1"/>
      <protection hidden="1"/>
    </xf>
    <xf numFmtId="0" fontId="4" fillId="37" borderId="0" xfId="45" applyFont="1" applyFill="1" applyBorder="1" applyAlignment="1" applyProtection="1">
      <alignment horizontal="left" vertical="center"/>
      <protection hidden="1"/>
    </xf>
    <xf numFmtId="0" fontId="6" fillId="36" borderId="0" xfId="45" applyFont="1" applyFill="1" applyBorder="1" applyAlignment="1" applyProtection="1">
      <alignment vertical="center"/>
      <protection hidden="1"/>
    </xf>
    <xf numFmtId="0" fontId="6" fillId="0" borderId="0" xfId="45" applyFont="1" applyFill="1" applyBorder="1" applyAlignment="1" applyProtection="1">
      <alignment vertical="center"/>
      <protection hidden="1"/>
    </xf>
    <xf numFmtId="170" fontId="10" fillId="38" borderId="47" xfId="45" applyNumberFormat="1" applyFont="1" applyFill="1" applyBorder="1" applyAlignment="1" applyProtection="1">
      <alignment horizontal="center" vertical="center" wrapText="1"/>
      <protection hidden="1"/>
    </xf>
    <xf numFmtId="0" fontId="10" fillId="39" borderId="47" xfId="45" applyFont="1" applyFill="1" applyBorder="1" applyAlignment="1" applyProtection="1">
      <alignment horizontal="left" vertical="center" wrapText="1"/>
      <protection hidden="1"/>
    </xf>
    <xf numFmtId="166" fontId="10" fillId="39" borderId="47" xfId="45" applyNumberFormat="1" applyFont="1" applyFill="1" applyBorder="1" applyAlignment="1" applyProtection="1">
      <alignment horizontal="centerContinuous" vertical="center" wrapText="1"/>
      <protection hidden="1"/>
    </xf>
    <xf numFmtId="166" fontId="10" fillId="39" borderId="47" xfId="48" applyFont="1" applyFill="1" applyBorder="1" applyAlignment="1" applyProtection="1">
      <alignment horizontal="centerContinuous" vertical="center" wrapText="1"/>
      <protection hidden="1"/>
    </xf>
    <xf numFmtId="10" fontId="10" fillId="39" borderId="48" xfId="102" applyNumberFormat="1" applyFont="1" applyFill="1" applyBorder="1" applyAlignment="1" applyProtection="1">
      <alignment horizontal="center" vertical="center" wrapText="1"/>
      <protection hidden="1"/>
    </xf>
    <xf numFmtId="10" fontId="21" fillId="37" borderId="0" xfId="45" applyNumberFormat="1" applyFont="1" applyFill="1" applyBorder="1" applyAlignment="1" applyProtection="1">
      <alignment horizontal="left" vertical="center"/>
      <protection hidden="1"/>
    </xf>
    <xf numFmtId="0" fontId="11" fillId="36" borderId="0" xfId="45" applyFont="1" applyFill="1" applyBorder="1" applyAlignment="1" applyProtection="1">
      <alignment horizontal="center" vertical="center"/>
      <protection hidden="1"/>
    </xf>
    <xf numFmtId="0" fontId="11" fillId="0" borderId="0" xfId="45" applyFont="1" applyFill="1" applyBorder="1" applyAlignment="1" applyProtection="1">
      <alignment horizontal="center" vertical="center"/>
      <protection hidden="1"/>
    </xf>
    <xf numFmtId="0" fontId="4" fillId="0" borderId="49" xfId="45" applyFont="1" applyFill="1" applyBorder="1" applyAlignment="1" applyProtection="1">
      <alignment horizontal="center" vertical="center" wrapText="1"/>
      <protection hidden="1"/>
    </xf>
    <xf numFmtId="0" fontId="4" fillId="0" borderId="49" xfId="45" applyFont="1" applyBorder="1" applyAlignment="1" applyProtection="1">
      <alignment horizontal="left" vertical="center" wrapText="1"/>
      <protection hidden="1"/>
    </xf>
    <xf numFmtId="166" fontId="4" fillId="0" borderId="49" xfId="48" applyFont="1" applyFill="1" applyBorder="1" applyAlignment="1" applyProtection="1">
      <alignment horizontal="centerContinuous" vertical="center"/>
      <protection hidden="1"/>
    </xf>
    <xf numFmtId="10" fontId="4" fillId="0" borderId="50" xfId="102" applyNumberFormat="1"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protection hidden="1"/>
    </xf>
    <xf numFmtId="0" fontId="0" fillId="0" borderId="11" xfId="0" applyFont="1" applyFill="1" applyBorder="1" applyAlignment="1" applyProtection="1">
      <alignment horizontal="left" vertical="center" wrapText="1"/>
      <protection hidden="1"/>
    </xf>
    <xf numFmtId="4" fontId="0" fillId="0" borderId="11" xfId="0" applyNumberFormat="1" applyFont="1" applyFill="1" applyBorder="1" applyAlignment="1" applyProtection="1">
      <alignment horizontal="center" vertical="center"/>
      <protection hidden="1"/>
    </xf>
    <xf numFmtId="4" fontId="0" fillId="0" borderId="12" xfId="99" applyNumberFormat="1" applyFont="1" applyFill="1" applyBorder="1" applyAlignment="1" applyProtection="1">
      <alignment horizontal="center" vertical="center"/>
      <protection hidden="1"/>
    </xf>
    <xf numFmtId="4" fontId="0" fillId="0" borderId="11" xfId="99" applyNumberFormat="1" applyFont="1" applyFill="1" applyBorder="1" applyAlignment="1" applyProtection="1">
      <alignment horizontal="center" vertical="center"/>
      <protection hidden="1"/>
    </xf>
    <xf numFmtId="10" fontId="0" fillId="0" borderId="51" xfId="102" applyNumberFormat="1" applyFont="1" applyFill="1" applyBorder="1" applyAlignment="1" applyProtection="1">
      <alignment horizontal="center" vertical="center"/>
      <protection hidden="1"/>
    </xf>
    <xf numFmtId="10" fontId="12" fillId="37" borderId="0" xfId="45" applyNumberFormat="1" applyFont="1" applyFill="1" applyBorder="1" applyAlignment="1" applyProtection="1">
      <alignment horizontal="left" vertical="center"/>
      <protection hidden="1"/>
    </xf>
    <xf numFmtId="10" fontId="0" fillId="0" borderId="39" xfId="102" applyNumberFormat="1" applyFont="1" applyFill="1" applyBorder="1" applyAlignment="1" applyProtection="1">
      <alignment horizontal="center" vertical="center"/>
      <protection hidden="1"/>
    </xf>
    <xf numFmtId="0" fontId="4" fillId="0" borderId="52" xfId="45" applyFont="1" applyFill="1" applyBorder="1" applyAlignment="1" applyProtection="1">
      <alignment horizontal="center" vertical="center" wrapText="1"/>
      <protection hidden="1"/>
    </xf>
    <xf numFmtId="166" fontId="4" fillId="40" borderId="52" xfId="48" applyFont="1" applyFill="1" applyBorder="1" applyAlignment="1" applyProtection="1">
      <alignment horizontal="left" vertical="center" wrapText="1"/>
      <protection hidden="1"/>
    </xf>
    <xf numFmtId="166" fontId="4" fillId="0" borderId="52" xfId="48" applyFont="1" applyFill="1" applyBorder="1" applyAlignment="1" applyProtection="1">
      <alignment horizontal="centerContinuous" vertical="center"/>
      <protection hidden="1"/>
    </xf>
    <xf numFmtId="10" fontId="4" fillId="0" borderId="53" xfId="102" applyNumberFormat="1" applyFont="1" applyFill="1" applyBorder="1" applyAlignment="1" applyProtection="1">
      <alignment horizontal="center" vertical="center" wrapText="1"/>
      <protection hidden="1"/>
    </xf>
    <xf numFmtId="4" fontId="0" fillId="0" borderId="11" xfId="99" applyNumberFormat="1" applyFont="1" applyFill="1" applyBorder="1" applyAlignment="1" applyProtection="1">
      <alignment horizontal="center" vertical="center"/>
      <protection hidden="1"/>
    </xf>
    <xf numFmtId="174" fontId="0" fillId="0" borderId="54" xfId="0" applyNumberFormat="1" applyBorder="1" applyAlignment="1" applyProtection="1">
      <alignment horizontal="center" vertical="center"/>
      <protection hidden="1"/>
    </xf>
    <xf numFmtId="0" fontId="0" fillId="0" borderId="11" xfId="0" applyFill="1" applyBorder="1" applyAlignment="1" applyProtection="1">
      <alignment horizontal="left" vertical="center" wrapText="1"/>
      <protection hidden="1"/>
    </xf>
    <xf numFmtId="0" fontId="4" fillId="0" borderId="52" xfId="45" applyFont="1" applyBorder="1" applyAlignment="1" applyProtection="1">
      <alignment horizontal="left" vertical="center" wrapText="1"/>
      <protection hidden="1"/>
    </xf>
    <xf numFmtId="4" fontId="0" fillId="0" borderId="11" xfId="45" applyNumberFormat="1" applyFont="1" applyFill="1" applyBorder="1" applyAlignment="1" applyProtection="1">
      <alignment horizontal="center" vertical="center" wrapText="1"/>
      <protection hidden="1"/>
    </xf>
    <xf numFmtId="10" fontId="0" fillId="0" borderId="55" xfId="102" applyNumberFormat="1" applyFont="1" applyFill="1" applyBorder="1" applyAlignment="1" applyProtection="1">
      <alignment horizontal="center" vertical="center"/>
      <protection hidden="1"/>
    </xf>
    <xf numFmtId="0" fontId="0" fillId="0" borderId="12" xfId="45" applyFont="1" applyFill="1" applyBorder="1" applyAlignment="1" applyProtection="1">
      <alignment horizontal="center" vertical="center" wrapText="1"/>
      <protection hidden="1"/>
    </xf>
    <xf numFmtId="0" fontId="4" fillId="0" borderId="56" xfId="45" applyFont="1" applyFill="1" applyBorder="1" applyAlignment="1" applyProtection="1">
      <alignment horizontal="center" vertical="center" wrapText="1"/>
      <protection hidden="1"/>
    </xf>
    <xf numFmtId="0" fontId="4" fillId="0" borderId="57" xfId="45" applyFont="1" applyBorder="1" applyAlignment="1" applyProtection="1">
      <alignment horizontal="left" vertical="center" wrapText="1"/>
      <protection hidden="1"/>
    </xf>
    <xf numFmtId="166" fontId="4" fillId="0" borderId="58" xfId="48" applyFont="1" applyFill="1" applyBorder="1" applyAlignment="1" applyProtection="1">
      <alignment horizontal="centerContinuous" vertical="center"/>
      <protection hidden="1"/>
    </xf>
    <xf numFmtId="0" fontId="0" fillId="0" borderId="11" xfId="45" applyFont="1" applyFill="1" applyBorder="1" applyAlignment="1" applyProtection="1">
      <alignment horizontal="center" vertical="center" wrapText="1"/>
      <protection hidden="1"/>
    </xf>
    <xf numFmtId="0" fontId="0" fillId="0" borderId="16" xfId="0" applyFont="1" applyFill="1" applyBorder="1" applyAlignment="1" applyProtection="1">
      <alignment horizontal="center" vertical="center"/>
      <protection hidden="1"/>
    </xf>
    <xf numFmtId="0" fontId="0" fillId="0" borderId="16" xfId="0" applyFont="1" applyFill="1" applyBorder="1" applyAlignment="1" applyProtection="1">
      <alignment horizontal="left" vertical="center" wrapText="1"/>
      <protection hidden="1"/>
    </xf>
    <xf numFmtId="4" fontId="0" fillId="0" borderId="16" xfId="0" applyNumberFormat="1" applyFont="1" applyFill="1" applyBorder="1" applyAlignment="1" applyProtection="1">
      <alignment horizontal="center" vertical="center"/>
      <protection hidden="1"/>
    </xf>
    <xf numFmtId="0" fontId="0" fillId="0" borderId="14" xfId="45" applyFont="1" applyFill="1" applyBorder="1" applyAlignment="1" applyProtection="1">
      <alignment horizontal="center" vertical="center" wrapText="1"/>
      <protection hidden="1"/>
    </xf>
    <xf numFmtId="0" fontId="0" fillId="0" borderId="59" xfId="45" applyFont="1" applyFill="1" applyBorder="1" applyAlignment="1" applyProtection="1">
      <alignment horizontal="center" vertical="center" wrapText="1"/>
      <protection hidden="1"/>
    </xf>
    <xf numFmtId="0" fontId="4" fillId="0" borderId="57" xfId="45" applyFont="1" applyFill="1" applyBorder="1" applyAlignment="1" applyProtection="1">
      <alignment horizontal="center" vertical="center" wrapText="1"/>
      <protection hidden="1"/>
    </xf>
    <xf numFmtId="166" fontId="4" fillId="0" borderId="57" xfId="48" applyFont="1" applyFill="1" applyBorder="1" applyAlignment="1" applyProtection="1">
      <alignment horizontal="centerContinuous" vertical="center"/>
      <protection hidden="1"/>
    </xf>
    <xf numFmtId="10" fontId="4" fillId="0" borderId="57" xfId="102" applyNumberFormat="1" applyFont="1" applyFill="1" applyBorder="1" applyAlignment="1" applyProtection="1">
      <alignment horizontal="center" vertical="center" wrapText="1"/>
      <protection hidden="1"/>
    </xf>
    <xf numFmtId="0" fontId="0" fillId="0" borderId="13" xfId="45" applyFont="1" applyFill="1" applyBorder="1" applyAlignment="1" applyProtection="1">
      <alignment horizontal="center" vertical="center" wrapText="1"/>
      <protection hidden="1"/>
    </xf>
    <xf numFmtId="0" fontId="4" fillId="0" borderId="52" xfId="45" applyFont="1" applyFill="1" applyBorder="1" applyAlignment="1" applyProtection="1">
      <alignment horizontal="left" vertical="center" wrapText="1"/>
      <protection hidden="1"/>
    </xf>
    <xf numFmtId="0" fontId="0" fillId="0" borderId="20" xfId="45" applyFont="1" applyFill="1" applyBorder="1" applyAlignment="1" applyProtection="1">
      <alignment horizontal="center" vertical="center" wrapText="1"/>
      <protection hidden="1"/>
    </xf>
    <xf numFmtId="0" fontId="0" fillId="0" borderId="18" xfId="45"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protection hidden="1"/>
    </xf>
    <xf numFmtId="0" fontId="0" fillId="0" borderId="18" xfId="0" applyFont="1" applyFill="1" applyBorder="1" applyAlignment="1" applyProtection="1">
      <alignment horizontal="left" vertical="center" wrapText="1"/>
      <protection hidden="1"/>
    </xf>
    <xf numFmtId="4" fontId="0" fillId="0" borderId="18" xfId="0" applyNumberFormat="1" applyFont="1" applyFill="1" applyBorder="1" applyAlignment="1" applyProtection="1">
      <alignment horizontal="center" vertical="center"/>
      <protection hidden="1"/>
    </xf>
    <xf numFmtId="4" fontId="0" fillId="0" borderId="60" xfId="0" applyNumberFormat="1" applyFont="1" applyFill="1" applyBorder="1" applyAlignment="1" applyProtection="1">
      <alignment horizontal="center" vertical="center"/>
      <protection hidden="1"/>
    </xf>
    <xf numFmtId="10" fontId="0" fillId="0" borderId="61" xfId="102" applyNumberFormat="1" applyFont="1" applyFill="1" applyBorder="1" applyAlignment="1" applyProtection="1">
      <alignment horizontal="center" vertical="center"/>
      <protection hidden="1"/>
    </xf>
    <xf numFmtId="0" fontId="0" fillId="0" borderId="21" xfId="45" applyFont="1" applyFill="1" applyBorder="1" applyAlignment="1" applyProtection="1">
      <alignment horizontal="center" vertical="center" wrapText="1"/>
      <protection hidden="1"/>
    </xf>
    <xf numFmtId="0" fontId="0" fillId="0" borderId="19" xfId="45" applyFont="1" applyFill="1" applyBorder="1" applyAlignment="1" applyProtection="1">
      <alignment horizontal="center" vertical="center" wrapText="1"/>
      <protection hidden="1"/>
    </xf>
    <xf numFmtId="0" fontId="0" fillId="0" borderId="19" xfId="0" applyFont="1" applyFill="1" applyBorder="1" applyAlignment="1" applyProtection="1">
      <alignment horizontal="center" vertical="center"/>
      <protection hidden="1"/>
    </xf>
    <xf numFmtId="0" fontId="0" fillId="0" borderId="19" xfId="0" applyFont="1" applyFill="1" applyBorder="1" applyAlignment="1" applyProtection="1">
      <alignment horizontal="left" vertical="center" wrapText="1"/>
      <protection hidden="1"/>
    </xf>
    <xf numFmtId="4" fontId="0" fillId="0" borderId="19" xfId="0" applyNumberFormat="1" applyFont="1" applyFill="1" applyBorder="1" applyAlignment="1" applyProtection="1">
      <alignment horizontal="center" vertical="center"/>
      <protection hidden="1"/>
    </xf>
    <xf numFmtId="4" fontId="0" fillId="0" borderId="12" xfId="0" applyNumberFormat="1" applyFont="1" applyFill="1" applyBorder="1" applyAlignment="1" applyProtection="1">
      <alignment horizontal="center" vertical="center"/>
      <protection hidden="1"/>
    </xf>
    <xf numFmtId="10" fontId="0" fillId="0" borderId="34" xfId="102" applyNumberFormat="1" applyFont="1" applyFill="1" applyBorder="1" applyAlignment="1" applyProtection="1">
      <alignment horizontal="center" vertical="center"/>
      <protection hidden="1"/>
    </xf>
    <xf numFmtId="4" fontId="0" fillId="0" borderId="62" xfId="0" applyNumberFormat="1" applyFont="1" applyFill="1" applyBorder="1" applyAlignment="1" applyProtection="1">
      <alignment horizontal="center" vertical="center"/>
      <protection hidden="1"/>
    </xf>
    <xf numFmtId="0" fontId="0" fillId="0" borderId="16" xfId="45" applyFont="1" applyFill="1" applyBorder="1" applyAlignment="1" applyProtection="1">
      <alignment horizontal="center" vertical="center" wrapText="1"/>
      <protection hidden="1"/>
    </xf>
    <xf numFmtId="4" fontId="0" fillId="0" borderId="63" xfId="0" applyNumberFormat="1" applyFont="1" applyFill="1" applyBorder="1" applyAlignment="1" applyProtection="1">
      <alignment horizontal="center" vertical="center"/>
      <protection hidden="1"/>
    </xf>
    <xf numFmtId="49" fontId="0" fillId="0" borderId="20" xfId="0" applyNumberFormat="1" applyFont="1" applyFill="1" applyBorder="1" applyAlignment="1" applyProtection="1">
      <alignment horizontal="center" vertical="center"/>
      <protection hidden="1"/>
    </xf>
    <xf numFmtId="4" fontId="0" fillId="0" borderId="60" xfId="99" applyNumberFormat="1" applyFont="1" applyFill="1" applyBorder="1" applyAlignment="1" applyProtection="1">
      <alignment horizontal="center" vertical="center"/>
      <protection hidden="1"/>
    </xf>
    <xf numFmtId="49" fontId="0" fillId="0" borderId="21" xfId="0" applyNumberFormat="1" applyFont="1" applyFill="1" applyBorder="1" applyAlignment="1" applyProtection="1">
      <alignment horizontal="center" vertical="center"/>
      <protection hidden="1"/>
    </xf>
    <xf numFmtId="49" fontId="0" fillId="0" borderId="64" xfId="0" applyNumberFormat="1" applyFont="1" applyFill="1" applyBorder="1" applyAlignment="1" applyProtection="1">
      <alignment horizontal="center" vertical="center"/>
      <protection hidden="1"/>
    </xf>
    <xf numFmtId="4" fontId="0" fillId="0" borderId="65" xfId="99" applyNumberFormat="1" applyFont="1" applyFill="1" applyBorder="1" applyAlignment="1" applyProtection="1">
      <alignment horizontal="center" vertical="center"/>
      <protection hidden="1"/>
    </xf>
    <xf numFmtId="10" fontId="0" fillId="0" borderId="66" xfId="102" applyNumberFormat="1" applyFont="1" applyFill="1" applyBorder="1" applyAlignment="1" applyProtection="1">
      <alignment horizontal="center" vertical="center"/>
      <protection hidden="1"/>
    </xf>
    <xf numFmtId="49" fontId="0" fillId="0" borderId="64" xfId="0" applyNumberFormat="1" applyFill="1" applyBorder="1" applyAlignment="1" applyProtection="1">
      <alignment horizontal="center" vertical="center"/>
      <protection hidden="1"/>
    </xf>
    <xf numFmtId="0" fontId="0" fillId="0" borderId="65" xfId="45" applyNumberFormat="1" applyFont="1" applyFill="1" applyBorder="1" applyAlignment="1" applyProtection="1">
      <alignment horizontal="center" vertical="center"/>
      <protection hidden="1"/>
    </xf>
    <xf numFmtId="166" fontId="4" fillId="40" borderId="52" xfId="48" applyFont="1" applyFill="1" applyBorder="1" applyAlignment="1" applyProtection="1">
      <alignment horizontal="centerContinuous" vertical="center"/>
      <protection hidden="1"/>
    </xf>
    <xf numFmtId="166" fontId="4" fillId="40" borderId="49" xfId="48" applyFont="1" applyFill="1" applyBorder="1" applyAlignment="1" applyProtection="1">
      <alignment horizontal="centerContinuous" vertical="center"/>
      <protection hidden="1"/>
    </xf>
    <xf numFmtId="4" fontId="0" fillId="0" borderId="11" xfId="45" applyNumberFormat="1" applyFont="1" applyFill="1" applyBorder="1" applyAlignment="1" applyProtection="1">
      <alignment horizontal="center" vertical="center"/>
      <protection hidden="1"/>
    </xf>
    <xf numFmtId="0" fontId="0" fillId="0" borderId="65" xfId="45" applyFont="1" applyFill="1" applyBorder="1" applyAlignment="1" applyProtection="1">
      <alignment horizontal="center" vertical="center"/>
      <protection hidden="1"/>
    </xf>
    <xf numFmtId="4" fontId="0" fillId="0" borderId="65" xfId="0" applyNumberFormat="1" applyFont="1" applyFill="1" applyBorder="1" applyAlignment="1" applyProtection="1">
      <alignment horizontal="center" vertical="center"/>
      <protection hidden="1"/>
    </xf>
    <xf numFmtId="0" fontId="0" fillId="0" borderId="19" xfId="45" applyFont="1" applyFill="1" applyBorder="1" applyAlignment="1" applyProtection="1">
      <alignment horizontal="center" vertical="center"/>
      <protection hidden="1"/>
    </xf>
    <xf numFmtId="2" fontId="12" fillId="36" borderId="0" xfId="45" applyNumberFormat="1" applyFont="1" applyFill="1" applyBorder="1" applyAlignment="1" applyProtection="1">
      <alignment horizontal="center" vertical="center" wrapText="1"/>
      <protection hidden="1"/>
    </xf>
    <xf numFmtId="2" fontId="12" fillId="0" borderId="0" xfId="45" applyNumberFormat="1" applyFont="1" applyFill="1" applyBorder="1" applyAlignment="1" applyProtection="1">
      <alignment horizontal="center" vertical="center" wrapText="1"/>
      <protection hidden="1"/>
    </xf>
    <xf numFmtId="10" fontId="0" fillId="36" borderId="0" xfId="102" applyNumberFormat="1" applyFont="1" applyFill="1" applyBorder="1" applyAlignment="1" applyProtection="1">
      <alignment vertical="center"/>
      <protection hidden="1"/>
    </xf>
    <xf numFmtId="10" fontId="0" fillId="0" borderId="0" xfId="102" applyNumberFormat="1" applyFont="1" applyFill="1" applyBorder="1" applyAlignment="1" applyProtection="1">
      <alignment vertical="center"/>
      <protection hidden="1"/>
    </xf>
    <xf numFmtId="10" fontId="0" fillId="36" borderId="0" xfId="102" applyNumberFormat="1" applyFont="1" applyFill="1" applyBorder="1" applyAlignment="1" applyProtection="1">
      <alignment horizontal="center" vertical="center"/>
      <protection hidden="1"/>
    </xf>
    <xf numFmtId="10" fontId="0" fillId="0" borderId="0" xfId="102" applyNumberFormat="1" applyFont="1" applyFill="1" applyBorder="1" applyAlignment="1" applyProtection="1">
      <alignment horizontal="center" vertical="center"/>
      <protection hidden="1"/>
    </xf>
    <xf numFmtId="0" fontId="12" fillId="36" borderId="0" xfId="45" applyFont="1" applyFill="1" applyBorder="1" applyAlignment="1" applyProtection="1">
      <alignment vertical="center"/>
      <protection hidden="1"/>
    </xf>
    <xf numFmtId="0" fontId="12" fillId="0" borderId="0" xfId="45" applyFont="1" applyFill="1" applyBorder="1" applyAlignment="1" applyProtection="1">
      <alignment vertical="center"/>
      <protection hidden="1"/>
    </xf>
    <xf numFmtId="49" fontId="0" fillId="0" borderId="59" xfId="0" applyNumberFormat="1" applyFill="1" applyBorder="1" applyAlignment="1" applyProtection="1">
      <alignment horizontal="center" vertical="center"/>
      <protection hidden="1"/>
    </xf>
    <xf numFmtId="0" fontId="0" fillId="0" borderId="16" xfId="45" applyFont="1" applyFill="1" applyBorder="1" applyAlignment="1" applyProtection="1">
      <alignment horizontal="center" vertical="center"/>
      <protection hidden="1"/>
    </xf>
    <xf numFmtId="10" fontId="0" fillId="0" borderId="67" xfId="102" applyNumberFormat="1" applyFont="1" applyFill="1" applyBorder="1" applyAlignment="1" applyProtection="1">
      <alignment horizontal="center" vertical="center"/>
      <protection hidden="1"/>
    </xf>
    <xf numFmtId="49" fontId="0" fillId="0" borderId="68" xfId="0" applyNumberFormat="1" applyFill="1" applyBorder="1" applyAlignment="1" applyProtection="1">
      <alignment horizontal="center" vertical="center"/>
      <protection hidden="1"/>
    </xf>
    <xf numFmtId="0" fontId="0" fillId="0" borderId="13" xfId="45" applyFont="1" applyFill="1" applyBorder="1" applyAlignment="1" applyProtection="1">
      <alignment horizontal="center" vertical="center"/>
      <protection hidden="1"/>
    </xf>
    <xf numFmtId="4" fontId="0" fillId="0" borderId="69" xfId="0" applyNumberFormat="1" applyFont="1" applyFill="1" applyBorder="1" applyAlignment="1" applyProtection="1">
      <alignment horizontal="center" vertical="center"/>
      <protection hidden="1"/>
    </xf>
    <xf numFmtId="10" fontId="0" fillId="36" borderId="0" xfId="102" applyNumberFormat="1" applyFont="1" applyFill="1" applyBorder="1" applyAlignment="1" applyProtection="1">
      <alignment vertical="center" wrapText="1"/>
      <protection hidden="1"/>
    </xf>
    <xf numFmtId="10" fontId="0" fillId="0" borderId="0" xfId="102" applyNumberFormat="1" applyFont="1" applyFill="1" applyBorder="1" applyAlignment="1" applyProtection="1">
      <alignment vertical="center" wrapText="1"/>
      <protection hidden="1"/>
    </xf>
    <xf numFmtId="0" fontId="0" fillId="0" borderId="69" xfId="45" applyFont="1" applyFill="1" applyBorder="1" applyAlignment="1" applyProtection="1">
      <alignment horizontal="center" vertical="center"/>
      <protection hidden="1"/>
    </xf>
    <xf numFmtId="10" fontId="0" fillId="0" borderId="70" xfId="102" applyNumberFormat="1" applyFont="1" applyFill="1" applyBorder="1" applyAlignment="1" applyProtection="1">
      <alignment horizontal="center" vertical="center"/>
      <protection hidden="1"/>
    </xf>
    <xf numFmtId="10" fontId="0" fillId="36" borderId="0" xfId="102" applyNumberFormat="1" applyFont="1" applyFill="1" applyBorder="1" applyAlignment="1" applyProtection="1">
      <alignment horizontal="center" vertical="center" wrapText="1"/>
      <protection hidden="1"/>
    </xf>
    <xf numFmtId="10" fontId="0" fillId="0" borderId="0" xfId="102" applyNumberFormat="1" applyFont="1" applyFill="1" applyBorder="1" applyAlignment="1" applyProtection="1">
      <alignment horizontal="center" vertical="center" wrapText="1"/>
      <protection hidden="1"/>
    </xf>
    <xf numFmtId="0" fontId="0" fillId="0" borderId="16" xfId="0" applyFill="1" applyBorder="1" applyAlignment="1" applyProtection="1">
      <alignment horizontal="left" vertical="center" wrapText="1"/>
      <protection hidden="1"/>
    </xf>
    <xf numFmtId="0" fontId="4" fillId="0" borderId="49" xfId="45" applyFont="1" applyFill="1" applyBorder="1" applyAlignment="1" applyProtection="1">
      <alignment horizontal="left" vertical="center" wrapText="1"/>
      <protection hidden="1"/>
    </xf>
    <xf numFmtId="0" fontId="4" fillId="0" borderId="71" xfId="45" applyFont="1" applyFill="1" applyBorder="1" applyAlignment="1" applyProtection="1">
      <alignment horizontal="center" vertical="center" wrapText="1"/>
      <protection hidden="1"/>
    </xf>
    <xf numFmtId="0" fontId="4" fillId="0" borderId="71" xfId="45" applyFont="1" applyBorder="1" applyAlignment="1" applyProtection="1">
      <alignment horizontal="left" vertical="center" wrapText="1"/>
      <protection hidden="1"/>
    </xf>
    <xf numFmtId="166" fontId="4" fillId="0" borderId="71" xfId="48" applyFont="1" applyFill="1" applyBorder="1" applyAlignment="1" applyProtection="1">
      <alignment horizontal="centerContinuous" vertical="center"/>
      <protection hidden="1"/>
    </xf>
    <xf numFmtId="10" fontId="4" fillId="0" borderId="72" xfId="102" applyNumberFormat="1" applyFont="1" applyFill="1" applyBorder="1" applyAlignment="1" applyProtection="1">
      <alignment horizontal="center" vertical="center" wrapText="1"/>
      <protection hidden="1"/>
    </xf>
    <xf numFmtId="4" fontId="0" fillId="0" borderId="73" xfId="0" applyNumberFormat="1" applyFont="1" applyFill="1" applyBorder="1" applyAlignment="1" applyProtection="1">
      <alignment horizontal="center" vertical="center"/>
      <protection hidden="1"/>
    </xf>
    <xf numFmtId="0" fontId="73" fillId="33" borderId="74" xfId="45" applyFont="1" applyFill="1" applyBorder="1" applyAlignment="1" applyProtection="1">
      <alignment vertical="center"/>
      <protection hidden="1"/>
    </xf>
    <xf numFmtId="0" fontId="73" fillId="33" borderId="75" xfId="45" applyFont="1" applyFill="1" applyBorder="1" applyAlignment="1" applyProtection="1">
      <alignment vertical="center"/>
      <protection hidden="1"/>
    </xf>
    <xf numFmtId="0" fontId="73" fillId="33" borderId="47" xfId="45" applyFont="1" applyFill="1" applyBorder="1" applyAlignment="1" applyProtection="1">
      <alignment horizontal="left" vertical="center"/>
      <protection hidden="1"/>
    </xf>
    <xf numFmtId="0" fontId="73" fillId="33" borderId="47" xfId="45" applyFont="1" applyFill="1" applyBorder="1" applyAlignment="1" applyProtection="1">
      <alignment horizontal="center" vertical="center"/>
      <protection hidden="1"/>
    </xf>
    <xf numFmtId="4" fontId="73" fillId="34" borderId="26" xfId="45" applyNumberFormat="1" applyFont="1" applyFill="1" applyBorder="1" applyAlignment="1" applyProtection="1">
      <alignment horizontal="center" vertical="center"/>
      <protection hidden="1"/>
    </xf>
    <xf numFmtId="9" fontId="74" fillId="33" borderId="48" xfId="45" applyNumberFormat="1" applyFont="1" applyFill="1" applyBorder="1" applyAlignment="1" applyProtection="1">
      <alignment horizontal="center" vertical="center" wrapText="1"/>
      <protection hidden="1"/>
    </xf>
    <xf numFmtId="0" fontId="74" fillId="36" borderId="0" xfId="45" applyFont="1" applyFill="1" applyBorder="1" applyAlignment="1" applyProtection="1">
      <alignment vertical="center"/>
      <protection hidden="1"/>
    </xf>
    <xf numFmtId="0" fontId="74" fillId="0" borderId="0" xfId="45" applyFont="1" applyFill="1" applyBorder="1" applyAlignment="1" applyProtection="1">
      <alignment vertical="center"/>
      <protection hidden="1"/>
    </xf>
    <xf numFmtId="0" fontId="4" fillId="0" borderId="0" xfId="45" applyFont="1" applyFill="1" applyBorder="1" applyAlignment="1" applyProtection="1">
      <alignment horizontal="centerContinuous" vertical="center" wrapText="1"/>
      <protection hidden="1"/>
    </xf>
    <xf numFmtId="0" fontId="17" fillId="0" borderId="0" xfId="45" applyFont="1" applyFill="1" applyBorder="1" applyAlignment="1" applyProtection="1">
      <alignment horizontal="centerContinuous" vertical="center" wrapText="1"/>
      <protection hidden="1"/>
    </xf>
    <xf numFmtId="0" fontId="5" fillId="0" borderId="0" xfId="45" applyFont="1" applyFill="1" applyBorder="1" applyAlignment="1" applyProtection="1">
      <alignment horizontal="centerContinuous" vertical="center" wrapText="1"/>
      <protection hidden="1"/>
    </xf>
    <xf numFmtId="0" fontId="14" fillId="0" borderId="0" xfId="45" applyFont="1" applyFill="1" applyAlignment="1" applyProtection="1">
      <alignment horizontal="centerContinuous" vertical="center" wrapText="1"/>
      <protection hidden="1"/>
    </xf>
    <xf numFmtId="4" fontId="14" fillId="0" borderId="0" xfId="45" applyNumberFormat="1" applyFont="1" applyFill="1" applyAlignment="1" applyProtection="1">
      <alignment horizontal="centerContinuous" vertical="center" wrapText="1"/>
      <protection hidden="1"/>
    </xf>
    <xf numFmtId="0" fontId="14" fillId="0" borderId="0" xfId="45" applyFont="1" applyFill="1" applyAlignment="1" applyProtection="1">
      <alignment horizontal="right" vertical="center"/>
      <protection hidden="1"/>
    </xf>
    <xf numFmtId="10" fontId="14" fillId="0" borderId="0" xfId="45" applyNumberFormat="1" applyFont="1" applyAlignment="1" applyProtection="1">
      <alignment horizontal="center" vertical="center"/>
      <protection hidden="1"/>
    </xf>
    <xf numFmtId="0" fontId="15" fillId="0" borderId="0" xfId="45" applyFont="1" applyBorder="1" applyAlignment="1" applyProtection="1">
      <alignment vertical="center"/>
      <protection hidden="1"/>
    </xf>
    <xf numFmtId="0" fontId="15" fillId="0" borderId="0" xfId="45" applyFont="1" applyFill="1" applyBorder="1" applyAlignment="1" applyProtection="1">
      <alignment horizontal="center" vertical="center" wrapText="1"/>
      <protection hidden="1"/>
    </xf>
    <xf numFmtId="0" fontId="7" fillId="0" borderId="0" xfId="45" applyFont="1" applyBorder="1" applyAlignment="1" applyProtection="1">
      <alignment horizontal="left" vertical="center" wrapText="1"/>
      <protection hidden="1"/>
    </xf>
    <xf numFmtId="0" fontId="14" fillId="0" borderId="0" xfId="45" applyFont="1" applyAlignment="1" applyProtection="1">
      <alignment horizontal="center" vertical="center"/>
      <protection hidden="1"/>
    </xf>
    <xf numFmtId="4" fontId="14" fillId="0" borderId="0" xfId="45" applyNumberFormat="1" applyFont="1" applyFill="1" applyAlignment="1" applyProtection="1">
      <alignment horizontal="center" vertical="center"/>
      <protection hidden="1"/>
    </xf>
    <xf numFmtId="0" fontId="14" fillId="0" borderId="0" xfId="45" applyFont="1" applyAlignment="1" applyProtection="1">
      <alignment horizontal="right" vertical="center"/>
      <protection hidden="1"/>
    </xf>
    <xf numFmtId="0" fontId="16" fillId="0" borderId="0" xfId="45" applyFont="1" applyBorder="1" applyAlignment="1" applyProtection="1">
      <alignment horizontal="center" vertical="center" wrapText="1"/>
      <protection hidden="1"/>
    </xf>
    <xf numFmtId="0" fontId="16" fillId="0" borderId="0" xfId="45" applyFont="1" applyFill="1" applyBorder="1" applyAlignment="1" applyProtection="1">
      <alignment horizontal="center" vertical="center" wrapText="1"/>
      <protection hidden="1"/>
    </xf>
    <xf numFmtId="4" fontId="0" fillId="0" borderId="0" xfId="45" applyNumberFormat="1" applyFont="1" applyBorder="1" applyAlignment="1" applyProtection="1">
      <alignment vertical="center"/>
      <protection hidden="1"/>
    </xf>
    <xf numFmtId="4" fontId="0" fillId="0" borderId="0" xfId="45" applyNumberFormat="1" applyFont="1" applyBorder="1" applyAlignment="1" applyProtection="1">
      <alignment horizontal="center" vertical="center"/>
      <protection hidden="1"/>
    </xf>
    <xf numFmtId="0" fontId="14" fillId="0" borderId="0" xfId="45" applyFont="1" applyBorder="1" applyAlignment="1" applyProtection="1">
      <alignment horizontal="center" vertical="center"/>
      <protection hidden="1"/>
    </xf>
    <xf numFmtId="4" fontId="0" fillId="36" borderId="0" xfId="45" applyNumberFormat="1" applyFont="1" applyFill="1" applyAlignment="1" applyProtection="1">
      <alignment horizontal="center" vertical="center"/>
      <protection hidden="1"/>
    </xf>
    <xf numFmtId="0" fontId="7" fillId="0" borderId="0" xfId="45" applyFont="1" applyBorder="1" applyAlignment="1" applyProtection="1">
      <alignment horizontal="center" vertical="center" wrapText="1"/>
      <protection hidden="1"/>
    </xf>
    <xf numFmtId="0" fontId="0" fillId="0" borderId="0" xfId="45" applyFont="1" applyFill="1" applyBorder="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5" fillId="0" borderId="0" xfId="0" applyFont="1" applyBorder="1" applyAlignment="1" applyProtection="1">
      <alignment horizontal="center" vertical="center"/>
      <protection hidden="1"/>
    </xf>
    <xf numFmtId="168" fontId="0" fillId="0" borderId="0" xfId="45" applyNumberFormat="1"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0" fillId="0" borderId="0" xfId="45" applyFont="1" applyAlignment="1" applyProtection="1">
      <alignment horizontal="center" vertical="center"/>
      <protection hidden="1"/>
    </xf>
    <xf numFmtId="0" fontId="0" fillId="0" borderId="0" xfId="45" applyFont="1" applyBorder="1" applyAlignment="1" applyProtection="1">
      <alignment horizontal="center" vertical="center"/>
      <protection hidden="1"/>
    </xf>
    <xf numFmtId="4" fontId="0" fillId="0" borderId="0" xfId="45" applyNumberFormat="1" applyFont="1" applyAlignment="1" applyProtection="1">
      <alignment horizontal="center" vertical="center"/>
      <protection hidden="1"/>
    </xf>
    <xf numFmtId="0" fontId="0" fillId="0" borderId="0" xfId="45" applyFont="1" applyBorder="1" applyAlignment="1" applyProtection="1">
      <alignment horizontal="left" vertical="center"/>
      <protection hidden="1"/>
    </xf>
    <xf numFmtId="4" fontId="0" fillId="0" borderId="0" xfId="45" applyNumberFormat="1" applyFont="1" applyFill="1" applyBorder="1" applyAlignment="1" applyProtection="1">
      <alignment horizontal="center" vertical="center"/>
      <protection hidden="1"/>
    </xf>
    <xf numFmtId="166" fontId="0" fillId="0" borderId="0" xfId="48" applyFont="1" applyFill="1" applyBorder="1" applyAlignment="1" applyProtection="1">
      <alignment horizontal="center" vertical="center"/>
      <protection hidden="1"/>
    </xf>
    <xf numFmtId="0" fontId="0" fillId="36" borderId="0" xfId="45" applyFont="1" applyFill="1" applyBorder="1" applyAlignment="1" applyProtection="1">
      <alignment horizontal="left" vertical="center"/>
      <protection hidden="1"/>
    </xf>
    <xf numFmtId="0" fontId="5" fillId="0" borderId="0" xfId="45"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0" fillId="0" borderId="0" xfId="45" applyFont="1" applyFill="1" applyBorder="1" applyAlignment="1" applyProtection="1">
      <alignment horizontal="left" vertical="center"/>
      <protection hidden="1"/>
    </xf>
    <xf numFmtId="0" fontId="2" fillId="0" borderId="6" xfId="45" applyFont="1" applyBorder="1" applyAlignment="1" applyProtection="1">
      <alignment vertical="center"/>
      <protection hidden="1"/>
    </xf>
    <xf numFmtId="0" fontId="0" fillId="0" borderId="0" xfId="0" applyAlignment="1" applyProtection="1">
      <alignment/>
      <protection hidden="1"/>
    </xf>
    <xf numFmtId="0" fontId="4" fillId="0" borderId="6" xfId="45" applyFont="1" applyBorder="1" applyAlignment="1" applyProtection="1">
      <alignment/>
      <protection hidden="1"/>
    </xf>
    <xf numFmtId="0" fontId="0" fillId="0" borderId="6" xfId="0" applyBorder="1" applyAlignment="1" applyProtection="1">
      <alignment/>
      <protection hidden="1"/>
    </xf>
    <xf numFmtId="0" fontId="6" fillId="0" borderId="6" xfId="45" applyFont="1" applyBorder="1" applyAlignment="1" applyProtection="1">
      <alignment vertical="center"/>
      <protection hidden="1"/>
    </xf>
    <xf numFmtId="0" fontId="5" fillId="0" borderId="45" xfId="45" applyFont="1" applyBorder="1" applyAlignment="1" applyProtection="1">
      <alignment horizontal="left" vertical="center" wrapText="1"/>
      <protection hidden="1"/>
    </xf>
    <xf numFmtId="0" fontId="5" fillId="0" borderId="43" xfId="45" applyFont="1" applyBorder="1" applyAlignment="1" applyProtection="1">
      <alignment horizontal="left" vertical="center" wrapText="1"/>
      <protection hidden="1"/>
    </xf>
    <xf numFmtId="0" fontId="5" fillId="0" borderId="43" xfId="45" applyFont="1" applyBorder="1" applyAlignment="1" applyProtection="1">
      <alignment vertical="center" wrapText="1"/>
      <protection hidden="1"/>
    </xf>
    <xf numFmtId="0" fontId="0" fillId="0" borderId="76" xfId="0" applyBorder="1" applyAlignment="1" applyProtection="1">
      <alignment/>
      <protection hidden="1"/>
    </xf>
    <xf numFmtId="0" fontId="0" fillId="0" borderId="24" xfId="0" applyBorder="1" applyAlignment="1" applyProtection="1">
      <alignment/>
      <protection hidden="1"/>
    </xf>
    <xf numFmtId="0" fontId="5" fillId="0" borderId="6" xfId="45" applyFont="1" applyBorder="1" applyAlignment="1" applyProtection="1">
      <alignment horizontal="left" vertical="center" wrapText="1"/>
      <protection hidden="1"/>
    </xf>
    <xf numFmtId="0" fontId="5" fillId="0" borderId="0" xfId="45" applyFont="1" applyBorder="1" applyAlignment="1" applyProtection="1">
      <alignment horizontal="left" vertical="center" wrapText="1"/>
      <protection hidden="1"/>
    </xf>
    <xf numFmtId="4" fontId="5" fillId="0" borderId="0" xfId="45" applyNumberFormat="1" applyFont="1" applyBorder="1" applyAlignment="1" applyProtection="1">
      <alignment horizontal="left" vertical="center" wrapText="1"/>
      <protection hidden="1"/>
    </xf>
    <xf numFmtId="0" fontId="0" fillId="0" borderId="25" xfId="0" applyBorder="1" applyAlignment="1" applyProtection="1">
      <alignment/>
      <protection hidden="1"/>
    </xf>
    <xf numFmtId="0" fontId="17" fillId="0" borderId="0" xfId="45" applyFont="1" applyBorder="1" applyAlignment="1" applyProtection="1">
      <alignment horizontal="left" vertical="center"/>
      <protection hidden="1"/>
    </xf>
    <xf numFmtId="178" fontId="17" fillId="0" borderId="25" xfId="48" applyNumberFormat="1" applyFont="1" applyFill="1" applyBorder="1" applyAlignment="1" applyProtection="1">
      <alignment horizontal="left" vertical="center" wrapText="1"/>
      <protection hidden="1"/>
    </xf>
    <xf numFmtId="2" fontId="4" fillId="0" borderId="24" xfId="0" applyNumberFormat="1" applyFont="1" applyBorder="1" applyAlignment="1" applyProtection="1">
      <alignment/>
      <protection hidden="1"/>
    </xf>
    <xf numFmtId="4" fontId="17" fillId="0" borderId="0" xfId="45" applyNumberFormat="1" applyFont="1" applyBorder="1" applyAlignment="1" applyProtection="1">
      <alignment horizontal="left" vertical="center" wrapText="1"/>
      <protection hidden="1"/>
    </xf>
    <xf numFmtId="0" fontId="14" fillId="0" borderId="25" xfId="0" applyFont="1" applyBorder="1" applyAlignment="1" applyProtection="1">
      <alignment horizontal="left"/>
      <protection hidden="1"/>
    </xf>
    <xf numFmtId="0" fontId="0" fillId="0" borderId="24" xfId="0" applyBorder="1" applyAlignment="1" applyProtection="1">
      <alignment horizontal="left"/>
      <protection hidden="1"/>
    </xf>
    <xf numFmtId="179" fontId="17" fillId="0" borderId="25" xfId="48" applyNumberFormat="1" applyFont="1" applyBorder="1" applyAlignment="1" applyProtection="1">
      <alignment horizontal="left" vertical="center"/>
      <protection hidden="1"/>
    </xf>
    <xf numFmtId="172" fontId="4" fillId="0" borderId="24" xfId="0" applyNumberFormat="1" applyFont="1" applyBorder="1" applyAlignment="1" applyProtection="1">
      <alignment vertical="center"/>
      <protection hidden="1"/>
    </xf>
    <xf numFmtId="0" fontId="5" fillId="0" borderId="77" xfId="45" applyFont="1" applyBorder="1" applyAlignment="1" applyProtection="1">
      <alignment horizontal="left" vertical="center" wrapText="1"/>
      <protection hidden="1"/>
    </xf>
    <xf numFmtId="0" fontId="5" fillId="0" borderId="78" xfId="45" applyFont="1" applyBorder="1" applyAlignment="1" applyProtection="1">
      <alignment horizontal="left" vertical="center" wrapText="1"/>
      <protection hidden="1"/>
    </xf>
    <xf numFmtId="0" fontId="10" fillId="0" borderId="78" xfId="45" applyFont="1" applyBorder="1" applyAlignment="1" applyProtection="1">
      <alignment vertical="center" wrapText="1"/>
      <protection hidden="1"/>
    </xf>
    <xf numFmtId="0" fontId="17" fillId="0" borderId="78" xfId="45" applyFont="1" applyBorder="1" applyAlignment="1" applyProtection="1">
      <alignment horizontal="left" vertical="center" wrapText="1"/>
      <protection hidden="1"/>
    </xf>
    <xf numFmtId="181" fontId="17" fillId="0" borderId="79" xfId="48" applyNumberFormat="1" applyFont="1" applyFill="1" applyBorder="1" applyAlignment="1" applyProtection="1">
      <alignment horizontal="left" vertical="center" wrapText="1"/>
      <protection hidden="1"/>
    </xf>
    <xf numFmtId="172" fontId="3" fillId="0" borderId="24" xfId="0" applyNumberFormat="1" applyFont="1" applyBorder="1" applyAlignment="1" applyProtection="1">
      <alignment/>
      <protection hidden="1"/>
    </xf>
    <xf numFmtId="0" fontId="10" fillId="0" borderId="43" xfId="45" applyFont="1" applyBorder="1" applyAlignment="1" applyProtection="1">
      <alignment horizontal="left" vertical="center" wrapText="1"/>
      <protection hidden="1"/>
    </xf>
    <xf numFmtId="0" fontId="17" fillId="0" borderId="43" xfId="45" applyFont="1" applyBorder="1" applyAlignment="1" applyProtection="1">
      <alignment horizontal="left" vertical="center" wrapText="1"/>
      <protection hidden="1"/>
    </xf>
    <xf numFmtId="177" fontId="17" fillId="0" borderId="43" xfId="48" applyNumberFormat="1" applyFont="1" applyFill="1" applyBorder="1" applyAlignment="1" applyProtection="1">
      <alignment horizontal="right" vertical="center" wrapText="1"/>
      <protection hidden="1"/>
    </xf>
    <xf numFmtId="172" fontId="3" fillId="0" borderId="0" xfId="0" applyNumberFormat="1" applyFont="1" applyBorder="1" applyAlignment="1" applyProtection="1">
      <alignment/>
      <protection hidden="1"/>
    </xf>
    <xf numFmtId="0" fontId="19" fillId="0" borderId="0" xfId="116" applyNumberFormat="1" applyFont="1" applyFill="1" applyBorder="1" applyAlignment="1" applyProtection="1">
      <alignment horizontal="left" vertical="center"/>
      <protection hidden="1"/>
    </xf>
    <xf numFmtId="49" fontId="20" fillId="0" borderId="80" xfId="98" applyNumberFormat="1" applyFont="1" applyFill="1" applyBorder="1" applyAlignment="1" applyProtection="1">
      <alignment horizontal="center" vertical="center"/>
      <protection hidden="1"/>
    </xf>
    <xf numFmtId="0" fontId="0" fillId="0" borderId="17" xfId="0" applyFont="1" applyBorder="1" applyAlignment="1" applyProtection="1">
      <alignment/>
      <protection hidden="1"/>
    </xf>
    <xf numFmtId="0" fontId="20" fillId="0" borderId="17" xfId="116" applyNumberFormat="1" applyFont="1" applyFill="1" applyBorder="1" applyAlignment="1" applyProtection="1">
      <alignment horizontal="left" vertical="center"/>
      <protection hidden="1"/>
    </xf>
    <xf numFmtId="0" fontId="20" fillId="0" borderId="17" xfId="116" applyNumberFormat="1" applyFont="1" applyFill="1" applyBorder="1" applyAlignment="1" applyProtection="1">
      <alignment horizontal="center" vertical="center"/>
      <protection hidden="1"/>
    </xf>
    <xf numFmtId="0" fontId="0" fillId="0" borderId="0" xfId="0" applyFont="1" applyBorder="1" applyAlignment="1" applyProtection="1">
      <alignment/>
      <protection hidden="1"/>
    </xf>
    <xf numFmtId="166" fontId="20" fillId="0" borderId="17" xfId="116" applyNumberFormat="1" applyFont="1" applyFill="1" applyBorder="1" applyAlignment="1" applyProtection="1">
      <alignment horizontal="center" vertical="center"/>
      <protection hidden="1"/>
    </xf>
    <xf numFmtId="166" fontId="20" fillId="0" borderId="81" xfId="116" applyNumberFormat="1" applyFont="1" applyFill="1" applyBorder="1" applyAlignment="1" applyProtection="1">
      <alignment horizontal="center" vertical="center"/>
      <protection hidden="1"/>
    </xf>
    <xf numFmtId="49" fontId="20" fillId="0" borderId="82" xfId="98" applyNumberFormat="1" applyFont="1" applyFill="1" applyBorder="1" applyAlignment="1" applyProtection="1">
      <alignment horizontal="left" vertical="center"/>
      <protection hidden="1"/>
    </xf>
    <xf numFmtId="0" fontId="20" fillId="0" borderId="0" xfId="116" applyNumberFormat="1" applyFont="1" applyFill="1" applyBorder="1" applyAlignment="1" applyProtection="1">
      <alignment horizontal="center" vertical="center"/>
      <protection hidden="1"/>
    </xf>
    <xf numFmtId="0" fontId="20" fillId="0" borderId="83" xfId="116" applyNumberFormat="1" applyFont="1" applyFill="1" applyBorder="1" applyAlignment="1" applyProtection="1">
      <alignment horizontal="center" vertical="center"/>
      <protection hidden="1"/>
    </xf>
    <xf numFmtId="0" fontId="19" fillId="0" borderId="0" xfId="116" applyNumberFormat="1" applyFont="1" applyFill="1" applyBorder="1" applyAlignment="1" applyProtection="1">
      <alignment horizontal="center" vertical="center"/>
      <protection hidden="1"/>
    </xf>
    <xf numFmtId="49" fontId="20" fillId="0" borderId="82" xfId="98" applyNumberFormat="1" applyFont="1" applyFill="1" applyBorder="1" applyAlignment="1" applyProtection="1">
      <alignment horizontal="center" vertical="center"/>
      <protection hidden="1"/>
    </xf>
    <xf numFmtId="0" fontId="20" fillId="0" borderId="17" xfId="0" applyFont="1" applyFill="1" applyBorder="1" applyAlignment="1" applyProtection="1">
      <alignment vertical="center" wrapText="1"/>
      <protection hidden="1"/>
    </xf>
    <xf numFmtId="0" fontId="20" fillId="0" borderId="17" xfId="0" applyFont="1" applyFill="1" applyBorder="1" applyAlignment="1" applyProtection="1">
      <alignment horizontal="center" vertical="center" wrapText="1"/>
      <protection hidden="1"/>
    </xf>
    <xf numFmtId="173" fontId="13" fillId="0" borderId="17" xfId="48" applyNumberFormat="1" applyFont="1" applyFill="1" applyBorder="1" applyAlignment="1" applyProtection="1">
      <alignment vertical="center"/>
      <protection hidden="1"/>
    </xf>
    <xf numFmtId="0" fontId="0" fillId="0" borderId="17" xfId="0" applyFont="1" applyFill="1" applyBorder="1" applyAlignment="1" applyProtection="1">
      <alignment vertical="center"/>
      <protection hidden="1"/>
    </xf>
    <xf numFmtId="173" fontId="4" fillId="0" borderId="81" xfId="0" applyNumberFormat="1" applyFont="1" applyFill="1" applyBorder="1" applyAlignment="1" applyProtection="1">
      <alignment vertical="center"/>
      <protection hidden="1"/>
    </xf>
    <xf numFmtId="0" fontId="20" fillId="0" borderId="84" xfId="0" applyFont="1" applyFill="1" applyBorder="1" applyAlignment="1" applyProtection="1">
      <alignment horizontal="center" vertical="center" wrapText="1"/>
      <protection hidden="1"/>
    </xf>
    <xf numFmtId="0" fontId="20" fillId="0" borderId="85" xfId="0" applyFont="1" applyFill="1" applyBorder="1" applyAlignment="1" applyProtection="1">
      <alignment horizontal="center" vertical="center" wrapText="1"/>
      <protection hidden="1"/>
    </xf>
    <xf numFmtId="0" fontId="20" fillId="0" borderId="86" xfId="0" applyFont="1" applyFill="1" applyBorder="1" applyAlignment="1" applyProtection="1">
      <alignment horizontal="center" vertical="center" wrapText="1"/>
      <protection hidden="1"/>
    </xf>
    <xf numFmtId="0" fontId="13" fillId="0" borderId="87" xfId="0" applyFont="1" applyFill="1" applyBorder="1" applyAlignment="1" applyProtection="1">
      <alignment horizontal="center" vertical="center" wrapText="1"/>
      <protection hidden="1"/>
    </xf>
    <xf numFmtId="0" fontId="13" fillId="0" borderId="28" xfId="98" applyNumberFormat="1" applyFont="1" applyFill="1" applyBorder="1" applyAlignment="1" applyProtection="1">
      <alignment horizontal="center" vertical="center"/>
      <protection hidden="1"/>
    </xf>
    <xf numFmtId="0" fontId="13" fillId="0" borderId="28" xfId="98" applyNumberFormat="1" applyFont="1" applyFill="1" applyBorder="1" applyAlignment="1" applyProtection="1">
      <alignment horizontal="left" vertical="center" wrapText="1"/>
      <protection hidden="1"/>
    </xf>
    <xf numFmtId="0" fontId="13" fillId="0" borderId="28" xfId="0" applyFont="1" applyFill="1" applyBorder="1" applyAlignment="1" applyProtection="1">
      <alignment horizontal="center" vertical="center" wrapText="1"/>
      <protection hidden="1"/>
    </xf>
    <xf numFmtId="166" fontId="0" fillId="0" borderId="88" xfId="48" applyFont="1" applyBorder="1" applyAlignment="1" applyProtection="1">
      <alignment horizontal="left" vertical="center"/>
      <protection hidden="1"/>
    </xf>
    <xf numFmtId="0" fontId="13" fillId="0" borderId="89" xfId="0" applyFont="1" applyFill="1" applyBorder="1" applyAlignment="1" applyProtection="1">
      <alignment horizontal="center" vertical="center" wrapText="1"/>
      <protection hidden="1"/>
    </xf>
    <xf numFmtId="0" fontId="13" fillId="0" borderId="29" xfId="98" applyNumberFormat="1" applyFont="1" applyFill="1" applyBorder="1" applyAlignment="1" applyProtection="1">
      <alignment horizontal="left" vertical="center" wrapText="1"/>
      <protection hidden="1"/>
    </xf>
    <xf numFmtId="0" fontId="13" fillId="0" borderId="29" xfId="98" applyNumberFormat="1" applyFont="1" applyFill="1" applyBorder="1" applyAlignment="1" applyProtection="1">
      <alignment horizontal="center" vertical="center"/>
      <protection hidden="1"/>
    </xf>
    <xf numFmtId="0" fontId="13" fillId="0" borderId="29" xfId="0" applyFont="1" applyFill="1" applyBorder="1" applyAlignment="1" applyProtection="1">
      <alignment horizontal="center" vertical="center" wrapText="1"/>
      <protection hidden="1"/>
    </xf>
    <xf numFmtId="166" fontId="0" fillId="0" borderId="90" xfId="48" applyFont="1" applyBorder="1" applyAlignment="1" applyProtection="1">
      <alignment horizontal="left" vertical="center"/>
      <protection hidden="1"/>
    </xf>
    <xf numFmtId="166" fontId="0" fillId="0" borderId="90" xfId="48" applyFont="1" applyFill="1" applyBorder="1" applyAlignment="1" applyProtection="1">
      <alignment horizontal="left" vertical="center"/>
      <protection hidden="1"/>
    </xf>
    <xf numFmtId="0" fontId="0" fillId="0" borderId="89" xfId="0" applyFont="1" applyFill="1" applyBorder="1" applyAlignment="1" applyProtection="1">
      <alignment/>
      <protection hidden="1"/>
    </xf>
    <xf numFmtId="0" fontId="0" fillId="0" borderId="29" xfId="0" applyFont="1" applyFill="1" applyBorder="1" applyAlignment="1" applyProtection="1">
      <alignment/>
      <protection hidden="1"/>
    </xf>
    <xf numFmtId="0" fontId="0" fillId="0" borderId="90" xfId="0" applyFont="1" applyFill="1" applyBorder="1" applyAlignment="1" applyProtection="1">
      <alignment/>
      <protection hidden="1"/>
    </xf>
    <xf numFmtId="0" fontId="20" fillId="0" borderId="89" xfId="0" applyFont="1" applyFill="1" applyBorder="1" applyAlignment="1" applyProtection="1">
      <alignment vertical="center" wrapText="1"/>
      <protection hidden="1"/>
    </xf>
    <xf numFmtId="0" fontId="20" fillId="0" borderId="29" xfId="0" applyFont="1" applyFill="1" applyBorder="1" applyAlignment="1" applyProtection="1">
      <alignment vertical="center" wrapText="1"/>
      <protection hidden="1"/>
    </xf>
    <xf numFmtId="173" fontId="13" fillId="0" borderId="29" xfId="48" applyNumberFormat="1" applyFont="1" applyFill="1" applyBorder="1" applyAlignment="1" applyProtection="1">
      <alignment horizontal="left" vertical="center" wrapText="1"/>
      <protection hidden="1"/>
    </xf>
    <xf numFmtId="0" fontId="75" fillId="0" borderId="29" xfId="0" applyFont="1" applyBorder="1" applyAlignment="1" applyProtection="1">
      <alignment horizontal="center"/>
      <protection hidden="1"/>
    </xf>
    <xf numFmtId="166" fontId="0" fillId="0" borderId="29" xfId="48" applyBorder="1" applyProtection="1">
      <alignment/>
      <protection hidden="1"/>
    </xf>
    <xf numFmtId="173" fontId="13" fillId="0" borderId="90" xfId="48" applyNumberFormat="1" applyFont="1" applyFill="1" applyBorder="1" applyAlignment="1" applyProtection="1">
      <alignment horizontal="left" vertical="center" wrapText="1"/>
      <protection hidden="1"/>
    </xf>
    <xf numFmtId="0" fontId="20" fillId="0" borderId="91" xfId="0" applyFont="1" applyFill="1" applyBorder="1" applyAlignment="1" applyProtection="1">
      <alignment vertical="center" wrapText="1"/>
      <protection hidden="1"/>
    </xf>
    <xf numFmtId="0" fontId="20" fillId="0" borderId="92" xfId="0" applyFont="1" applyFill="1" applyBorder="1" applyAlignment="1" applyProtection="1">
      <alignment vertical="center" wrapText="1"/>
      <protection hidden="1"/>
    </xf>
    <xf numFmtId="173" fontId="13" fillId="0" borderId="92" xfId="48" applyNumberFormat="1" applyFont="1" applyFill="1" applyBorder="1" applyAlignment="1" applyProtection="1">
      <alignment horizontal="left" vertical="center" wrapText="1"/>
      <protection hidden="1"/>
    </xf>
    <xf numFmtId="0" fontId="20" fillId="0" borderId="92" xfId="0" applyFont="1" applyFill="1" applyBorder="1" applyAlignment="1" applyProtection="1">
      <alignment horizontal="right" vertical="center" wrapText="1"/>
      <protection hidden="1"/>
    </xf>
    <xf numFmtId="173" fontId="13" fillId="0" borderId="93" xfId="48" applyNumberFormat="1" applyFont="1" applyFill="1" applyBorder="1" applyAlignment="1" applyProtection="1">
      <alignment horizontal="left" vertical="center" wrapText="1"/>
      <protection hidden="1"/>
    </xf>
    <xf numFmtId="0" fontId="20" fillId="0" borderId="82" xfId="0" applyFont="1" applyFill="1" applyBorder="1" applyAlignment="1" applyProtection="1">
      <alignment vertical="center" wrapText="1"/>
      <protection hidden="1"/>
    </xf>
    <xf numFmtId="0" fontId="20" fillId="0" borderId="0" xfId="0" applyFont="1" applyFill="1" applyBorder="1" applyAlignment="1" applyProtection="1">
      <alignment vertical="center" wrapText="1"/>
      <protection hidden="1"/>
    </xf>
    <xf numFmtId="173" fontId="13" fillId="0" borderId="0" xfId="48" applyNumberFormat="1" applyFont="1" applyFill="1" applyBorder="1" applyAlignment="1" applyProtection="1">
      <alignment horizontal="left" vertical="center" wrapText="1"/>
      <protection hidden="1"/>
    </xf>
    <xf numFmtId="0" fontId="20" fillId="0" borderId="0" xfId="0" applyFont="1" applyFill="1" applyBorder="1" applyAlignment="1" applyProtection="1">
      <alignment horizontal="right" vertical="center" wrapText="1"/>
      <protection hidden="1"/>
    </xf>
    <xf numFmtId="173" fontId="13" fillId="0" borderId="83" xfId="48" applyNumberFormat="1" applyFont="1" applyFill="1" applyBorder="1" applyAlignment="1" applyProtection="1">
      <alignment horizontal="left" vertical="center" wrapText="1"/>
      <protection hidden="1"/>
    </xf>
    <xf numFmtId="173" fontId="20" fillId="0" borderId="17" xfId="48" applyNumberFormat="1" applyFont="1" applyFill="1" applyBorder="1" applyAlignment="1" applyProtection="1">
      <alignment vertical="center"/>
      <protection hidden="1"/>
    </xf>
    <xf numFmtId="0" fontId="13" fillId="0" borderId="84" xfId="0" applyFont="1" applyFill="1" applyBorder="1" applyAlignment="1" applyProtection="1">
      <alignment horizontal="center" vertical="center" wrapText="1"/>
      <protection hidden="1"/>
    </xf>
    <xf numFmtId="0" fontId="13" fillId="0" borderId="85" xfId="0" applyFont="1" applyFill="1" applyBorder="1" applyAlignment="1" applyProtection="1">
      <alignment horizontal="center" vertical="center" wrapText="1"/>
      <protection hidden="1"/>
    </xf>
    <xf numFmtId="0" fontId="13" fillId="0" borderId="94" xfId="0" applyFont="1" applyFill="1" applyBorder="1" applyAlignment="1" applyProtection="1">
      <alignment horizontal="center" vertical="center" wrapText="1"/>
      <protection hidden="1"/>
    </xf>
    <xf numFmtId="0" fontId="13" fillId="0" borderId="30" xfId="0" applyFont="1" applyFill="1" applyBorder="1" applyAlignment="1" applyProtection="1">
      <alignment horizontal="center" vertical="center" wrapText="1"/>
      <protection hidden="1"/>
    </xf>
    <xf numFmtId="0" fontId="13" fillId="0" borderId="30" xfId="98" applyNumberFormat="1" applyFont="1" applyFill="1" applyBorder="1" applyAlignment="1" applyProtection="1">
      <alignment horizontal="left" vertical="center" wrapText="1"/>
      <protection hidden="1"/>
    </xf>
    <xf numFmtId="0" fontId="13" fillId="0" borderId="30" xfId="98" applyNumberFormat="1" applyFont="1" applyFill="1" applyBorder="1" applyAlignment="1" applyProtection="1">
      <alignment horizontal="center" vertical="center"/>
      <protection hidden="1"/>
    </xf>
    <xf numFmtId="0" fontId="13" fillId="0" borderId="95" xfId="0" applyFont="1" applyFill="1" applyBorder="1" applyAlignment="1" applyProtection="1">
      <alignment horizontal="center" vertical="center" wrapText="1"/>
      <protection hidden="1"/>
    </xf>
    <xf numFmtId="166" fontId="0" fillId="0" borderId="96" xfId="48" applyFont="1" applyBorder="1" applyAlignment="1" applyProtection="1">
      <alignment horizontal="left" vertical="center"/>
      <protection hidden="1"/>
    </xf>
    <xf numFmtId="166" fontId="0" fillId="0" borderId="0" xfId="48" applyBorder="1" applyProtection="1">
      <alignment/>
      <protection hidden="1"/>
    </xf>
    <xf numFmtId="0" fontId="4" fillId="0" borderId="82" xfId="45" applyFont="1" applyBorder="1" applyAlignment="1" applyProtection="1">
      <alignment horizontal="left" vertical="center" wrapText="1"/>
      <protection hidden="1"/>
    </xf>
    <xf numFmtId="0" fontId="4" fillId="0" borderId="0" xfId="45" applyFont="1" applyBorder="1" applyAlignment="1" applyProtection="1">
      <alignment horizontal="left" vertical="center" wrapText="1"/>
      <protection hidden="1"/>
    </xf>
    <xf numFmtId="0" fontId="4" fillId="0" borderId="17" xfId="45" applyFont="1" applyBorder="1" applyAlignment="1" applyProtection="1">
      <alignment horizontal="left" vertical="center" wrapText="1"/>
      <protection hidden="1"/>
    </xf>
    <xf numFmtId="173" fontId="13" fillId="0" borderId="0" xfId="48" applyNumberFormat="1" applyFont="1" applyFill="1" applyBorder="1" applyAlignment="1" applyProtection="1">
      <alignment horizontal="right" vertical="center"/>
      <protection hidden="1"/>
    </xf>
    <xf numFmtId="0" fontId="0" fillId="0" borderId="0" xfId="0" applyBorder="1" applyAlignment="1" applyProtection="1">
      <alignment/>
      <protection hidden="1"/>
    </xf>
    <xf numFmtId="49" fontId="20" fillId="0" borderId="0" xfId="98"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wrapText="1"/>
      <protection hidden="1"/>
    </xf>
    <xf numFmtId="173" fontId="20" fillId="0" borderId="0" xfId="48" applyNumberFormat="1" applyFont="1" applyFill="1" applyBorder="1" applyAlignment="1" applyProtection="1">
      <alignment vertical="center"/>
      <protection hidden="1"/>
    </xf>
    <xf numFmtId="173" fontId="4" fillId="0" borderId="0" xfId="0" applyNumberFormat="1"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wrapText="1"/>
      <protection hidden="1"/>
    </xf>
    <xf numFmtId="0" fontId="13" fillId="0" borderId="0" xfId="98" applyNumberFormat="1" applyFont="1" applyFill="1" applyBorder="1" applyAlignment="1" applyProtection="1">
      <alignment horizontal="center" vertical="center"/>
      <protection hidden="1"/>
    </xf>
    <xf numFmtId="166" fontId="0" fillId="0" borderId="0" xfId="48" applyFont="1" applyBorder="1" applyAlignment="1" applyProtection="1">
      <alignment horizontal="center" vertical="center"/>
      <protection hidden="1"/>
    </xf>
    <xf numFmtId="4" fontId="13" fillId="0" borderId="0" xfId="0" applyNumberFormat="1" applyFont="1" applyFill="1" applyBorder="1" applyAlignment="1" applyProtection="1">
      <alignment horizontal="center" vertical="center" wrapText="1"/>
      <protection hidden="1"/>
    </xf>
    <xf numFmtId="0" fontId="13" fillId="0" borderId="0" xfId="98" applyNumberFormat="1" applyFont="1" applyFill="1" applyBorder="1" applyAlignment="1" applyProtection="1">
      <alignment horizontal="center" vertical="center" wrapText="1"/>
      <protection hidden="1"/>
    </xf>
    <xf numFmtId="0" fontId="20" fillId="0" borderId="0" xfId="98" applyNumberFormat="1" applyFont="1" applyFill="1" applyBorder="1" applyAlignment="1" applyProtection="1">
      <alignment horizontal="center" vertical="center" wrapText="1"/>
      <protection hidden="1"/>
    </xf>
    <xf numFmtId="166" fontId="4" fillId="0" borderId="0" xfId="48" applyFont="1" applyBorder="1" applyAlignment="1" applyProtection="1">
      <alignment horizontal="center" vertical="center"/>
      <protection hidden="1"/>
    </xf>
    <xf numFmtId="0" fontId="75" fillId="0" borderId="0" xfId="0" applyFont="1" applyBorder="1" applyAlignment="1" applyProtection="1">
      <alignment horizontal="center" vertical="center" wrapText="1"/>
      <protection hidden="1"/>
    </xf>
    <xf numFmtId="0" fontId="75" fillId="0" borderId="0" xfId="0" applyFont="1" applyBorder="1" applyAlignment="1" applyProtection="1">
      <alignment horizontal="left" vertical="center" wrapText="1"/>
      <protection hidden="1"/>
    </xf>
    <xf numFmtId="0" fontId="75" fillId="0" borderId="0" xfId="0" applyFont="1" applyFill="1" applyBorder="1" applyAlignment="1" applyProtection="1">
      <alignment horizontal="left" vertical="center" wrapText="1"/>
      <protection hidden="1"/>
    </xf>
    <xf numFmtId="0" fontId="75" fillId="0" borderId="0" xfId="0" applyFont="1" applyFill="1" applyBorder="1" applyAlignment="1" applyProtection="1">
      <alignment horizontal="center" vertical="center" wrapText="1"/>
      <protection hidden="1"/>
    </xf>
    <xf numFmtId="166" fontId="0" fillId="0" borderId="0" xfId="48" applyFont="1" applyFill="1" applyBorder="1" applyAlignment="1" applyProtection="1">
      <alignment horizontal="center" vertical="center"/>
      <protection hidden="1"/>
    </xf>
    <xf numFmtId="0" fontId="75" fillId="0" borderId="0" xfId="0" applyFont="1" applyBorder="1" applyAlignment="1" applyProtection="1">
      <alignment/>
      <protection hidden="1"/>
    </xf>
    <xf numFmtId="0" fontId="76" fillId="0" borderId="0" xfId="0" applyFont="1" applyBorder="1" applyAlignment="1" applyProtection="1">
      <alignment horizontal="left" vertical="center"/>
      <protection hidden="1"/>
    </xf>
    <xf numFmtId="0" fontId="75" fillId="0" borderId="0" xfId="0" applyFont="1" applyBorder="1" applyAlignment="1" applyProtection="1">
      <alignment horizontal="center"/>
      <protection hidden="1"/>
    </xf>
    <xf numFmtId="166" fontId="0" fillId="0" borderId="0" xfId="48" applyFont="1" applyBorder="1" applyProtection="1">
      <alignment/>
      <protection hidden="1"/>
    </xf>
    <xf numFmtId="0" fontId="75" fillId="0" borderId="0" xfId="0" applyFont="1" applyBorder="1" applyAlignment="1" applyProtection="1">
      <alignment horizontal="left" vertical="center"/>
      <protection hidden="1"/>
    </xf>
    <xf numFmtId="0" fontId="13" fillId="0" borderId="0" xfId="98" applyNumberFormat="1" applyFont="1" applyFill="1" applyBorder="1" applyAlignment="1" applyProtection="1">
      <alignment horizontal="left" vertical="center" wrapText="1"/>
      <protection hidden="1"/>
    </xf>
    <xf numFmtId="9" fontId="77" fillId="0" borderId="0" xfId="0" applyNumberFormat="1" applyFont="1" applyBorder="1" applyAlignment="1" applyProtection="1">
      <alignment/>
      <protection hidden="1"/>
    </xf>
    <xf numFmtId="0" fontId="0" fillId="0" borderId="0" xfId="45" applyFont="1" applyAlignment="1" applyProtection="1">
      <alignment vertical="center"/>
      <protection hidden="1"/>
    </xf>
    <xf numFmtId="0" fontId="4" fillId="0" borderId="0" xfId="45" applyFont="1" applyBorder="1" applyAlignment="1" applyProtection="1">
      <alignment vertical="center"/>
      <protection hidden="1"/>
    </xf>
    <xf numFmtId="0" fontId="4" fillId="0" borderId="22" xfId="45" applyFont="1" applyBorder="1" applyAlignment="1" applyProtection="1">
      <alignment vertical="center" wrapText="1"/>
      <protection hidden="1"/>
    </xf>
    <xf numFmtId="0" fontId="4" fillId="0" borderId="23" xfId="45" applyFont="1" applyBorder="1" applyAlignment="1" applyProtection="1">
      <alignment vertical="center" wrapText="1"/>
      <protection hidden="1"/>
    </xf>
    <xf numFmtId="0" fontId="5" fillId="0" borderId="0" xfId="45" applyFont="1" applyBorder="1" applyAlignment="1" applyProtection="1">
      <alignment horizontal="right" vertical="center" wrapText="1"/>
      <protection hidden="1"/>
    </xf>
    <xf numFmtId="178" fontId="5" fillId="0" borderId="0" xfId="45" applyNumberFormat="1" applyFont="1" applyBorder="1" applyAlignment="1" applyProtection="1">
      <alignment horizontal="center" vertical="center" wrapText="1"/>
      <protection hidden="1"/>
    </xf>
    <xf numFmtId="0" fontId="7" fillId="0" borderId="0" xfId="45" applyFont="1" applyBorder="1" applyAlignment="1" applyProtection="1">
      <alignment vertical="center"/>
      <protection hidden="1"/>
    </xf>
    <xf numFmtId="0" fontId="7" fillId="0" borderId="24" xfId="45" applyFont="1" applyBorder="1" applyAlignment="1" applyProtection="1">
      <alignment vertical="center"/>
      <protection hidden="1"/>
    </xf>
    <xf numFmtId="0" fontId="5" fillId="0" borderId="0" xfId="45" applyFont="1" applyBorder="1" applyAlignment="1" applyProtection="1">
      <alignment vertical="center" wrapText="1"/>
      <protection hidden="1"/>
    </xf>
    <xf numFmtId="0" fontId="7" fillId="0" borderId="0" xfId="45" applyFont="1" applyBorder="1" applyAlignment="1" applyProtection="1">
      <alignment horizontal="right" vertical="center"/>
      <protection hidden="1"/>
    </xf>
    <xf numFmtId="0" fontId="5" fillId="0" borderId="0" xfId="45" applyFont="1" applyBorder="1" applyAlignment="1" applyProtection="1">
      <alignment horizontal="right" vertical="center"/>
      <protection hidden="1"/>
    </xf>
    <xf numFmtId="183" fontId="5" fillId="0" borderId="0" xfId="48" applyNumberFormat="1" applyFont="1" applyBorder="1" applyAlignment="1" applyProtection="1">
      <alignment horizontal="center" vertical="center"/>
      <protection hidden="1"/>
    </xf>
    <xf numFmtId="181" fontId="5" fillId="0" borderId="0" xfId="48" applyNumberFormat="1" applyFont="1" applyBorder="1" applyAlignment="1" applyProtection="1">
      <alignment horizontal="center" vertical="center"/>
      <protection hidden="1"/>
    </xf>
    <xf numFmtId="0" fontId="4" fillId="0" borderId="40" xfId="45" applyFont="1" applyBorder="1" applyAlignment="1" applyProtection="1">
      <alignment vertical="center"/>
      <protection hidden="1"/>
    </xf>
    <xf numFmtId="0" fontId="4" fillId="0" borderId="41" xfId="45" applyFont="1" applyBorder="1" applyAlignment="1" applyProtection="1">
      <alignment vertical="center"/>
      <protection hidden="1"/>
    </xf>
    <xf numFmtId="0" fontId="4" fillId="0" borderId="97" xfId="45" applyFont="1" applyBorder="1" applyAlignment="1" applyProtection="1">
      <alignment vertical="center" wrapText="1"/>
      <protection hidden="1"/>
    </xf>
    <xf numFmtId="0" fontId="4" fillId="0" borderId="0" xfId="45" applyFont="1" applyBorder="1" applyAlignment="1" applyProtection="1">
      <alignment vertical="center" wrapText="1"/>
      <protection hidden="1"/>
    </xf>
    <xf numFmtId="0" fontId="73" fillId="33" borderId="98" xfId="67" applyFont="1" applyFill="1" applyBorder="1" applyAlignment="1" applyProtection="1">
      <alignment horizontal="center" vertical="center"/>
      <protection hidden="1"/>
    </xf>
    <xf numFmtId="0" fontId="9" fillId="0" borderId="0" xfId="45" applyFont="1" applyAlignment="1" applyProtection="1">
      <alignment vertical="center"/>
      <protection hidden="1"/>
    </xf>
    <xf numFmtId="0" fontId="73" fillId="33" borderId="99" xfId="67" applyFont="1" applyFill="1" applyBorder="1" applyAlignment="1" applyProtection="1">
      <alignment horizontal="center" vertical="center"/>
      <protection hidden="1"/>
    </xf>
    <xf numFmtId="0" fontId="17" fillId="0" borderId="100" xfId="67" applyFont="1" applyBorder="1" applyAlignment="1" applyProtection="1">
      <alignment vertical="center"/>
      <protection hidden="1"/>
    </xf>
    <xf numFmtId="0" fontId="17" fillId="0" borderId="43" xfId="67" applyFont="1" applyBorder="1" applyAlignment="1" applyProtection="1">
      <alignment vertical="center"/>
      <protection hidden="1"/>
    </xf>
    <xf numFmtId="0" fontId="0" fillId="0" borderId="43" xfId="45" applyBorder="1" applyProtection="1">
      <alignment/>
      <protection hidden="1"/>
    </xf>
    <xf numFmtId="0" fontId="0" fillId="0" borderId="0" xfId="45" applyProtection="1">
      <alignment/>
      <protection hidden="1"/>
    </xf>
    <xf numFmtId="10" fontId="0" fillId="0" borderId="0" xfId="45" applyNumberFormat="1" applyProtection="1">
      <alignment/>
      <protection hidden="1"/>
    </xf>
    <xf numFmtId="179" fontId="11" fillId="36" borderId="21" xfId="53" applyNumberFormat="1" applyFont="1" applyFill="1" applyBorder="1" applyAlignment="1" applyProtection="1">
      <alignment horizontal="center" vertical="center"/>
      <protection hidden="1"/>
    </xf>
    <xf numFmtId="179" fontId="11" fillId="36" borderId="19" xfId="53" applyNumberFormat="1" applyFont="1" applyFill="1" applyBorder="1" applyAlignment="1" applyProtection="1">
      <alignment horizontal="center" vertical="center"/>
      <protection hidden="1"/>
    </xf>
    <xf numFmtId="179" fontId="11" fillId="36" borderId="34" xfId="53" applyNumberFormat="1" applyFont="1" applyFill="1" applyBorder="1" applyAlignment="1" applyProtection="1">
      <alignment horizontal="center" vertical="center"/>
      <protection hidden="1"/>
    </xf>
    <xf numFmtId="10" fontId="0" fillId="0" borderId="21" xfId="67" applyNumberFormat="1" applyFill="1" applyBorder="1" applyAlignment="1" applyProtection="1">
      <alignment horizontal="center" vertical="center"/>
      <protection hidden="1"/>
    </xf>
    <xf numFmtId="10" fontId="0" fillId="0" borderId="19" xfId="67" applyNumberFormat="1" applyFill="1" applyBorder="1" applyAlignment="1" applyProtection="1">
      <alignment horizontal="center" vertical="center"/>
      <protection hidden="1"/>
    </xf>
    <xf numFmtId="179" fontId="11" fillId="36" borderId="38" xfId="53" applyNumberFormat="1" applyFont="1" applyFill="1" applyBorder="1" applyAlignment="1" applyProtection="1">
      <alignment horizontal="center" vertical="center"/>
      <protection hidden="1"/>
    </xf>
    <xf numFmtId="179" fontId="11" fillId="36" borderId="12" xfId="53" applyNumberFormat="1" applyFont="1" applyFill="1" applyBorder="1" applyAlignment="1" applyProtection="1">
      <alignment horizontal="center" vertical="center"/>
      <protection hidden="1"/>
    </xf>
    <xf numFmtId="179" fontId="11" fillId="36" borderId="39" xfId="53" applyNumberFormat="1" applyFont="1" applyFill="1" applyBorder="1" applyAlignment="1" applyProtection="1">
      <alignment horizontal="center" vertical="center"/>
      <protection hidden="1"/>
    </xf>
    <xf numFmtId="179" fontId="11" fillId="36" borderId="101" xfId="53" applyNumberFormat="1" applyFont="1" applyFill="1" applyBorder="1" applyAlignment="1" applyProtection="1">
      <alignment horizontal="center" vertical="center"/>
      <protection hidden="1"/>
    </xf>
    <xf numFmtId="179" fontId="11" fillId="36" borderId="102" xfId="53" applyNumberFormat="1" applyFont="1" applyFill="1" applyBorder="1" applyAlignment="1" applyProtection="1">
      <alignment horizontal="center" vertical="center"/>
      <protection hidden="1"/>
    </xf>
    <xf numFmtId="179" fontId="11" fillId="36" borderId="103" xfId="53" applyNumberFormat="1" applyFont="1" applyFill="1" applyBorder="1" applyAlignment="1" applyProtection="1">
      <alignment horizontal="center" vertical="center"/>
      <protection hidden="1"/>
    </xf>
    <xf numFmtId="49" fontId="4" fillId="0" borderId="97" xfId="67" applyNumberFormat="1" applyFont="1" applyBorder="1" applyAlignment="1" applyProtection="1">
      <alignment horizontal="center"/>
      <protection hidden="1"/>
    </xf>
    <xf numFmtId="0" fontId="10" fillId="0" borderId="97" xfId="67" applyFont="1" applyBorder="1" applyAlignment="1" applyProtection="1">
      <alignment horizontal="center"/>
      <protection hidden="1"/>
    </xf>
    <xf numFmtId="10" fontId="5" fillId="0" borderId="97" xfId="67" applyNumberFormat="1" applyFont="1" applyBorder="1" applyAlignment="1" applyProtection="1">
      <alignment horizontal="center" vertical="center"/>
      <protection hidden="1"/>
    </xf>
    <xf numFmtId="10" fontId="5" fillId="0" borderId="78" xfId="67" applyNumberFormat="1" applyFont="1" applyBorder="1" applyAlignment="1" applyProtection="1">
      <alignment horizontal="center"/>
      <protection hidden="1"/>
    </xf>
    <xf numFmtId="0" fontId="0" fillId="0" borderId="0" xfId="45" applyBorder="1" applyProtection="1">
      <alignment/>
      <protection hidden="1"/>
    </xf>
    <xf numFmtId="0" fontId="0" fillId="0" borderId="0" xfId="45" applyFont="1" applyAlignment="1" applyProtection="1">
      <alignment horizontal="left" vertical="center"/>
      <protection hidden="1"/>
    </xf>
    <xf numFmtId="169" fontId="0" fillId="0" borderId="23" xfId="126" applyBorder="1" applyAlignment="1" applyProtection="1">
      <alignment horizontal="center"/>
      <protection hidden="1"/>
    </xf>
    <xf numFmtId="0" fontId="11" fillId="0" borderId="0" xfId="45" applyFont="1" applyAlignment="1" applyProtection="1">
      <alignment horizontal="left" vertical="center"/>
      <protection hidden="1"/>
    </xf>
    <xf numFmtId="43" fontId="0" fillId="0" borderId="0" xfId="45" applyNumberFormat="1" applyAlignment="1" applyProtection="1">
      <alignment horizontal="center"/>
      <protection hidden="1"/>
    </xf>
    <xf numFmtId="0" fontId="14" fillId="0" borderId="0" xfId="45" applyFont="1" applyAlignment="1" applyProtection="1">
      <alignment/>
      <protection hidden="1"/>
    </xf>
    <xf numFmtId="0" fontId="0" fillId="0" borderId="0" xfId="45" applyAlignment="1" applyProtection="1">
      <alignment vertical="center"/>
      <protection hidden="1"/>
    </xf>
    <xf numFmtId="10" fontId="0" fillId="0" borderId="0" xfId="45" applyNumberFormat="1" applyAlignment="1" applyProtection="1">
      <alignment vertical="center"/>
      <protection hidden="1"/>
    </xf>
    <xf numFmtId="0" fontId="0" fillId="0" borderId="0" xfId="45" applyFill="1" applyProtection="1">
      <alignment/>
      <protection hidden="1"/>
    </xf>
    <xf numFmtId="0" fontId="5" fillId="0" borderId="0" xfId="45" applyFont="1" applyBorder="1" applyAlignment="1" applyProtection="1">
      <alignment/>
      <protection hidden="1"/>
    </xf>
    <xf numFmtId="0" fontId="0" fillId="36" borderId="0" xfId="45" applyFill="1" applyProtection="1">
      <alignment/>
      <protection hidden="1"/>
    </xf>
    <xf numFmtId="0" fontId="14" fillId="0" borderId="0" xfId="45" applyFont="1" applyBorder="1" applyAlignment="1" applyProtection="1">
      <alignment/>
      <protection hidden="1"/>
    </xf>
    <xf numFmtId="10" fontId="0" fillId="0" borderId="0" xfId="45" applyNumberFormat="1" applyBorder="1" applyAlignment="1" applyProtection="1">
      <alignment/>
      <protection hidden="1"/>
    </xf>
    <xf numFmtId="0" fontId="0" fillId="36" borderId="0" xfId="45" applyFill="1" applyBorder="1" applyProtection="1">
      <alignment/>
      <protection hidden="1"/>
    </xf>
    <xf numFmtId="0" fontId="0" fillId="0" borderId="0" xfId="45" applyBorder="1" applyAlignment="1" applyProtection="1">
      <alignment vertical="center"/>
      <protection hidden="1"/>
    </xf>
    <xf numFmtId="10" fontId="0" fillId="0" borderId="0" xfId="45" applyNumberFormat="1" applyBorder="1" applyAlignment="1" applyProtection="1">
      <alignment vertical="center"/>
      <protection hidden="1"/>
    </xf>
    <xf numFmtId="0" fontId="0" fillId="0" borderId="0" xfId="45" applyFont="1" applyFill="1" applyAlignment="1" applyProtection="1">
      <alignment vertical="center"/>
      <protection hidden="1"/>
    </xf>
    <xf numFmtId="0" fontId="5" fillId="0" borderId="104" xfId="45" applyFont="1" applyBorder="1" applyAlignment="1" applyProtection="1">
      <alignment vertical="center" wrapText="1"/>
      <protection hidden="1"/>
    </xf>
    <xf numFmtId="0" fontId="7" fillId="0" borderId="0" xfId="45" applyFont="1" applyFill="1" applyAlignment="1" applyProtection="1">
      <alignment vertical="center"/>
      <protection hidden="1"/>
    </xf>
    <xf numFmtId="0" fontId="5" fillId="0" borderId="6" xfId="45" applyFont="1" applyBorder="1" applyAlignment="1" applyProtection="1">
      <alignment horizontal="center" vertical="center" wrapText="1"/>
      <protection hidden="1"/>
    </xf>
    <xf numFmtId="4" fontId="5" fillId="0" borderId="0" xfId="45" applyNumberFormat="1" applyFont="1" applyBorder="1" applyAlignment="1" applyProtection="1">
      <alignment horizontal="center" vertical="center" wrapText="1"/>
      <protection hidden="1"/>
    </xf>
    <xf numFmtId="4" fontId="5" fillId="0" borderId="27" xfId="45" applyNumberFormat="1" applyFont="1" applyBorder="1" applyAlignment="1" applyProtection="1">
      <alignment horizontal="center" vertical="center" wrapText="1"/>
      <protection hidden="1"/>
    </xf>
    <xf numFmtId="0" fontId="10" fillId="0" borderId="0" xfId="45" applyFont="1" applyBorder="1" applyAlignment="1" applyProtection="1">
      <alignment vertical="center" wrapText="1"/>
      <protection hidden="1"/>
    </xf>
    <xf numFmtId="178" fontId="10" fillId="0" borderId="27" xfId="45" applyNumberFormat="1" applyFont="1" applyFill="1" applyBorder="1" applyAlignment="1" applyProtection="1">
      <alignment horizontal="right" vertical="center" wrapText="1"/>
      <protection hidden="1"/>
    </xf>
    <xf numFmtId="4" fontId="5" fillId="0" borderId="0" xfId="45" applyNumberFormat="1" applyFont="1" applyBorder="1" applyAlignment="1" applyProtection="1">
      <alignment vertical="center" wrapText="1"/>
      <protection hidden="1"/>
    </xf>
    <xf numFmtId="4" fontId="10" fillId="0" borderId="27" xfId="45" applyNumberFormat="1" applyFont="1" applyFill="1" applyBorder="1" applyAlignment="1" applyProtection="1">
      <alignment horizontal="right" vertical="center" wrapText="1"/>
      <protection hidden="1"/>
    </xf>
    <xf numFmtId="0" fontId="10" fillId="0" borderId="0" xfId="45" applyFont="1" applyBorder="1" applyAlignment="1" applyProtection="1">
      <alignment horizontal="left" vertical="center"/>
      <protection hidden="1"/>
    </xf>
    <xf numFmtId="179" fontId="10" fillId="0" borderId="27" xfId="48" applyNumberFormat="1" applyFont="1" applyBorder="1" applyAlignment="1" applyProtection="1">
      <alignment vertical="center"/>
      <protection hidden="1"/>
    </xf>
    <xf numFmtId="180" fontId="5" fillId="0" borderId="27" xfId="48" applyNumberFormat="1" applyFont="1" applyFill="1" applyBorder="1" applyAlignment="1" applyProtection="1">
      <alignment horizontal="center" vertical="center" wrapText="1"/>
      <protection hidden="1"/>
    </xf>
    <xf numFmtId="0" fontId="4" fillId="0" borderId="77" xfId="45" applyFont="1" applyBorder="1" applyAlignment="1" applyProtection="1">
      <alignment horizontal="center" vertical="center" wrapText="1"/>
      <protection hidden="1"/>
    </xf>
    <xf numFmtId="0" fontId="4" fillId="0" borderId="78" xfId="45" applyFont="1" applyBorder="1" applyAlignment="1" applyProtection="1">
      <alignment vertical="center" wrapText="1"/>
      <protection hidden="1"/>
    </xf>
    <xf numFmtId="0" fontId="4" fillId="0" borderId="105" xfId="45" applyFont="1" applyBorder="1" applyAlignment="1" applyProtection="1">
      <alignment vertical="center" wrapText="1"/>
      <protection hidden="1"/>
    </xf>
    <xf numFmtId="0" fontId="73" fillId="33" borderId="44" xfId="45" applyFont="1" applyFill="1" applyBorder="1" applyAlignment="1" applyProtection="1">
      <alignment horizontal="center" vertical="center" wrapText="1"/>
      <protection hidden="1"/>
    </xf>
    <xf numFmtId="166" fontId="73" fillId="33" borderId="44" xfId="48" applyFont="1" applyFill="1" applyBorder="1" applyAlignment="1" applyProtection="1">
      <alignment horizontal="center" vertical="center" wrapText="1"/>
      <protection hidden="1"/>
    </xf>
    <xf numFmtId="168" fontId="78" fillId="33" borderId="44" xfId="45" applyNumberFormat="1" applyFont="1" applyFill="1" applyBorder="1" applyAlignment="1" applyProtection="1">
      <alignment horizontal="center" vertical="center" wrapText="1"/>
      <protection hidden="1"/>
    </xf>
    <xf numFmtId="0" fontId="9" fillId="0" borderId="0" xfId="45" applyFont="1" applyFill="1" applyAlignment="1" applyProtection="1">
      <alignment vertical="center"/>
      <protection hidden="1"/>
    </xf>
    <xf numFmtId="170" fontId="10" fillId="41" borderId="106" xfId="45" applyNumberFormat="1" applyFont="1" applyFill="1" applyBorder="1" applyAlignment="1" applyProtection="1">
      <alignment horizontal="center" vertical="center" wrapText="1"/>
      <protection hidden="1"/>
    </xf>
    <xf numFmtId="0" fontId="10" fillId="41" borderId="107" xfId="45" applyFont="1" applyFill="1" applyBorder="1" applyAlignment="1" applyProtection="1">
      <alignment horizontal="center" vertical="center" wrapText="1"/>
      <protection hidden="1"/>
    </xf>
    <xf numFmtId="166" fontId="11" fillId="41" borderId="12" xfId="48" applyFont="1" applyFill="1" applyBorder="1" applyAlignment="1" applyProtection="1">
      <alignment horizontal="center" vertical="center" wrapText="1"/>
      <protection hidden="1"/>
    </xf>
    <xf numFmtId="166" fontId="11" fillId="41" borderId="108" xfId="48" applyFont="1" applyFill="1" applyBorder="1" applyAlignment="1" applyProtection="1">
      <alignment horizontal="center" vertical="center" wrapText="1"/>
      <protection hidden="1"/>
    </xf>
    <xf numFmtId="10" fontId="10" fillId="41" borderId="109" xfId="102" applyNumberFormat="1" applyFont="1" applyFill="1" applyBorder="1" applyAlignment="1" applyProtection="1">
      <alignment horizontal="center" vertical="center" wrapText="1"/>
      <protection hidden="1"/>
    </xf>
    <xf numFmtId="0" fontId="11" fillId="0" borderId="0" xfId="45" applyFont="1" applyFill="1" applyAlignment="1" applyProtection="1">
      <alignment horizontal="center" vertical="center"/>
      <protection hidden="1"/>
    </xf>
    <xf numFmtId="166" fontId="79" fillId="33" borderId="110" xfId="48" applyFont="1" applyFill="1" applyBorder="1" applyAlignment="1" applyProtection="1">
      <alignment horizontal="center" vertical="center" wrapText="1"/>
      <protection hidden="1"/>
    </xf>
    <xf numFmtId="9" fontId="78" fillId="33" borderId="110" xfId="102" applyNumberFormat="1" applyFont="1" applyFill="1" applyBorder="1" applyAlignment="1" applyProtection="1">
      <alignment horizontal="center" vertical="center" wrapText="1"/>
      <protection hidden="1"/>
    </xf>
    <xf numFmtId="166" fontId="0" fillId="0" borderId="0" xfId="48" applyFont="1" applyFill="1" applyBorder="1" applyAlignment="1" applyProtection="1">
      <alignment horizontal="center" vertical="center" wrapText="1"/>
      <protection hidden="1"/>
    </xf>
    <xf numFmtId="168" fontId="11" fillId="0" borderId="0" xfId="45" applyNumberFormat="1" applyFont="1" applyBorder="1" applyAlignment="1" applyProtection="1">
      <alignment horizontal="center" vertical="center" wrapText="1"/>
      <protection hidden="1"/>
    </xf>
    <xf numFmtId="166" fontId="0" fillId="0" borderId="0" xfId="48" applyFont="1" applyFill="1" applyBorder="1" applyAlignment="1" applyProtection="1">
      <alignment vertical="center"/>
      <protection hidden="1"/>
    </xf>
    <xf numFmtId="171" fontId="0" fillId="0" borderId="0" xfId="45" applyNumberFormat="1" applyFont="1" applyBorder="1" applyAlignment="1" applyProtection="1">
      <alignment horizontal="center" vertical="center" wrapText="1"/>
      <protection hidden="1"/>
    </xf>
    <xf numFmtId="0" fontId="5" fillId="0" borderId="0" xfId="45" applyFont="1" applyAlignment="1" applyProtection="1">
      <alignment horizontal="center" vertical="center"/>
      <protection hidden="1"/>
    </xf>
    <xf numFmtId="168" fontId="11" fillId="0" borderId="0" xfId="45" applyNumberFormat="1" applyFont="1" applyAlignment="1" applyProtection="1">
      <alignment horizontal="center" vertical="center"/>
      <protection hidden="1"/>
    </xf>
    <xf numFmtId="171" fontId="73" fillId="33" borderId="111" xfId="48" applyNumberFormat="1" applyFont="1" applyFill="1" applyBorder="1" applyAlignment="1" applyProtection="1">
      <alignment horizontal="center" vertical="center"/>
      <protection hidden="1"/>
    </xf>
    <xf numFmtId="0" fontId="4" fillId="0" borderId="112" xfId="45" applyFont="1" applyBorder="1" applyAlignment="1" applyProtection="1">
      <alignment horizontal="center" vertical="center" wrapText="1"/>
      <protection hidden="1"/>
    </xf>
    <xf numFmtId="0" fontId="4" fillId="0" borderId="113" xfId="45" applyFont="1" applyBorder="1" applyAlignment="1" applyProtection="1">
      <alignment horizontal="center" vertical="center" wrapText="1"/>
      <protection hidden="1"/>
    </xf>
    <xf numFmtId="0" fontId="4" fillId="0" borderId="114" xfId="45" applyFont="1" applyBorder="1" applyAlignment="1" applyProtection="1">
      <alignment horizontal="center" vertical="center"/>
      <protection hidden="1"/>
    </xf>
    <xf numFmtId="0" fontId="4" fillId="0" borderId="115" xfId="45" applyFont="1" applyBorder="1" applyAlignment="1" applyProtection="1">
      <alignment horizontal="center" vertical="center"/>
      <protection hidden="1"/>
    </xf>
    <xf numFmtId="170" fontId="10" fillId="39" borderId="74" xfId="45" applyNumberFormat="1" applyFont="1" applyFill="1" applyBorder="1" applyAlignment="1" applyProtection="1">
      <alignment horizontal="center" vertical="center" wrapText="1"/>
      <protection hidden="1"/>
    </xf>
    <xf numFmtId="170" fontId="10" fillId="39" borderId="75" xfId="45" applyNumberFormat="1" applyFont="1" applyFill="1" applyBorder="1" applyAlignment="1" applyProtection="1">
      <alignment horizontal="center" vertical="center" wrapText="1"/>
      <protection hidden="1"/>
    </xf>
    <xf numFmtId="0" fontId="4" fillId="0" borderId="116" xfId="45" applyFont="1" applyBorder="1" applyAlignment="1" applyProtection="1">
      <alignment horizontal="center" vertical="center"/>
      <protection hidden="1"/>
    </xf>
    <xf numFmtId="0" fontId="4" fillId="0" borderId="117" xfId="45" applyFont="1" applyBorder="1" applyAlignment="1" applyProtection="1">
      <alignment horizontal="center" vertical="center"/>
      <protection hidden="1"/>
    </xf>
    <xf numFmtId="0" fontId="4" fillId="0" borderId="116" xfId="45" applyFont="1" applyBorder="1" applyAlignment="1" applyProtection="1">
      <alignment horizontal="center" vertical="center" wrapText="1"/>
      <protection hidden="1"/>
    </xf>
    <xf numFmtId="0" fontId="4" fillId="0" borderId="117" xfId="45" applyFont="1" applyBorder="1" applyAlignment="1" applyProtection="1">
      <alignment horizontal="center" vertical="center" wrapText="1"/>
      <protection hidden="1"/>
    </xf>
    <xf numFmtId="0" fontId="4" fillId="0" borderId="57" xfId="45" applyFont="1" applyBorder="1" applyAlignment="1" applyProtection="1">
      <alignment horizontal="center" vertical="center"/>
      <protection hidden="1"/>
    </xf>
    <xf numFmtId="0" fontId="4" fillId="0" borderId="116" xfId="45" applyFont="1" applyFill="1" applyBorder="1" applyAlignment="1" applyProtection="1">
      <alignment horizontal="center" vertical="center"/>
      <protection hidden="1"/>
    </xf>
    <xf numFmtId="0" fontId="4" fillId="0" borderId="117" xfId="45" applyFont="1" applyFill="1" applyBorder="1" applyAlignment="1" applyProtection="1">
      <alignment horizontal="center" vertical="center"/>
      <protection hidden="1"/>
    </xf>
    <xf numFmtId="0" fontId="4" fillId="0" borderId="114" xfId="45" applyFont="1" applyFill="1" applyBorder="1" applyAlignment="1" applyProtection="1">
      <alignment horizontal="center" vertical="center"/>
      <protection hidden="1"/>
    </xf>
    <xf numFmtId="0" fontId="4" fillId="0" borderId="115" xfId="45" applyFont="1" applyFill="1" applyBorder="1" applyAlignment="1" applyProtection="1">
      <alignment horizontal="center" vertical="center"/>
      <protection hidden="1"/>
    </xf>
    <xf numFmtId="170" fontId="10" fillId="42" borderId="74" xfId="45" applyNumberFormat="1" applyFont="1" applyFill="1" applyBorder="1" applyAlignment="1" applyProtection="1">
      <alignment horizontal="center" vertical="center" wrapText="1"/>
      <protection hidden="1"/>
    </xf>
    <xf numFmtId="170" fontId="10" fillId="42" borderId="75" xfId="45" applyNumberFormat="1" applyFont="1" applyFill="1" applyBorder="1" applyAlignment="1" applyProtection="1">
      <alignment horizontal="center" vertical="center" wrapText="1"/>
      <protection hidden="1"/>
    </xf>
    <xf numFmtId="0" fontId="4" fillId="0" borderId="118" xfId="45" applyFont="1" applyFill="1" applyBorder="1" applyAlignment="1" applyProtection="1">
      <alignment horizontal="center" vertical="center"/>
      <protection hidden="1"/>
    </xf>
    <xf numFmtId="0" fontId="4" fillId="0" borderId="119" xfId="45" applyFont="1" applyFill="1" applyBorder="1" applyAlignment="1" applyProtection="1">
      <alignment horizontal="center" vertical="center"/>
      <protection hidden="1"/>
    </xf>
    <xf numFmtId="0" fontId="2" fillId="0" borderId="23" xfId="45" applyFont="1" applyBorder="1" applyAlignment="1" applyProtection="1">
      <alignment horizontal="center" vertical="center"/>
      <protection locked="0"/>
    </xf>
    <xf numFmtId="0" fontId="2" fillId="0" borderId="120" xfId="45" applyFont="1" applyBorder="1" applyAlignment="1" applyProtection="1">
      <alignment horizontal="center" vertical="center"/>
      <protection locked="0"/>
    </xf>
    <xf numFmtId="0" fontId="4" fillId="0" borderId="0" xfId="45" applyFont="1" applyBorder="1" applyAlignment="1" applyProtection="1">
      <alignment horizontal="center" vertical="center"/>
      <protection locked="0"/>
    </xf>
    <xf numFmtId="0" fontId="4" fillId="0" borderId="25" xfId="45" applyFont="1" applyBorder="1" applyAlignment="1" applyProtection="1">
      <alignment horizontal="center" vertical="center"/>
      <protection locked="0"/>
    </xf>
    <xf numFmtId="0" fontId="6" fillId="0" borderId="0" xfId="45" applyFont="1" applyBorder="1" applyAlignment="1" applyProtection="1">
      <alignment horizontal="center" vertical="center"/>
      <protection locked="0"/>
    </xf>
    <xf numFmtId="0" fontId="6" fillId="0" borderId="25" xfId="45" applyFont="1" applyBorder="1" applyAlignment="1" applyProtection="1">
      <alignment horizontal="center" vertical="center"/>
      <protection locked="0"/>
    </xf>
    <xf numFmtId="0" fontId="8" fillId="0" borderId="0" xfId="45" applyFont="1" applyBorder="1" applyAlignment="1" applyProtection="1">
      <alignment vertical="center" wrapText="1"/>
      <protection hidden="1"/>
    </xf>
    <xf numFmtId="0" fontId="8" fillId="0" borderId="41" xfId="45" applyFont="1" applyBorder="1" applyAlignment="1" applyProtection="1">
      <alignment vertical="center" wrapText="1"/>
      <protection hidden="1"/>
    </xf>
    <xf numFmtId="170" fontId="10" fillId="39" borderId="47" xfId="45" applyNumberFormat="1" applyFont="1" applyFill="1" applyBorder="1" applyAlignment="1" applyProtection="1">
      <alignment horizontal="center" vertical="center" wrapText="1"/>
      <protection hidden="1"/>
    </xf>
    <xf numFmtId="0" fontId="0" fillId="0" borderId="121" xfId="45" applyFont="1" applyBorder="1" applyAlignment="1" applyProtection="1">
      <alignment horizontal="center" vertical="center"/>
      <protection locked="0"/>
    </xf>
    <xf numFmtId="0" fontId="2" fillId="0" borderId="104" xfId="45" applyFont="1" applyBorder="1" applyAlignment="1" applyProtection="1">
      <alignment horizontal="center" vertical="center"/>
      <protection locked="0"/>
    </xf>
    <xf numFmtId="0" fontId="4" fillId="0" borderId="27" xfId="45" applyFont="1" applyBorder="1" applyAlignment="1" applyProtection="1">
      <alignment horizontal="center"/>
      <protection locked="0"/>
    </xf>
    <xf numFmtId="0" fontId="6" fillId="0" borderId="27" xfId="45" applyFont="1" applyBorder="1" applyAlignment="1" applyProtection="1">
      <alignment horizontal="center" vertical="center"/>
      <protection locked="0"/>
    </xf>
    <xf numFmtId="0" fontId="5" fillId="0" borderId="43" xfId="45" applyFont="1" applyBorder="1" applyAlignment="1" applyProtection="1">
      <alignment horizontal="left" vertical="center" wrapText="1"/>
      <protection hidden="1"/>
    </xf>
    <xf numFmtId="0" fontId="5" fillId="0" borderId="6" xfId="45" applyFont="1" applyBorder="1" applyAlignment="1" applyProtection="1">
      <alignment horizontal="left" vertical="center" wrapText="1"/>
      <protection hidden="1"/>
    </xf>
    <xf numFmtId="0" fontId="5" fillId="0" borderId="0" xfId="45" applyFont="1" applyBorder="1" applyAlignment="1" applyProtection="1">
      <alignment horizontal="left" vertical="center" wrapText="1"/>
      <protection hidden="1"/>
    </xf>
    <xf numFmtId="0" fontId="17" fillId="0" borderId="0" xfId="45" applyFont="1" applyBorder="1" applyAlignment="1" applyProtection="1">
      <alignment horizontal="left" vertical="center" wrapText="1"/>
      <protection hidden="1"/>
    </xf>
    <xf numFmtId="49" fontId="23" fillId="0" borderId="122" xfId="98" applyNumberFormat="1" applyFont="1" applyFill="1" applyBorder="1" applyAlignment="1" applyProtection="1">
      <alignment horizontal="center" vertical="center"/>
      <protection hidden="1"/>
    </xf>
    <xf numFmtId="49" fontId="23" fillId="0" borderId="123" xfId="98" applyNumberFormat="1" applyFont="1" applyFill="1" applyBorder="1" applyAlignment="1" applyProtection="1">
      <alignment horizontal="center" vertical="center"/>
      <protection hidden="1"/>
    </xf>
    <xf numFmtId="49" fontId="23" fillId="0" borderId="124" xfId="98" applyNumberFormat="1" applyFont="1" applyFill="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0" fillId="0" borderId="0" xfId="45" applyFont="1" applyBorder="1" applyAlignment="1" applyProtection="1">
      <alignment horizontal="center" vertical="center"/>
      <protection hidden="1"/>
    </xf>
    <xf numFmtId="166" fontId="80" fillId="33" borderId="125" xfId="48" applyFont="1" applyFill="1" applyBorder="1" applyAlignment="1" applyProtection="1">
      <alignment horizontal="center" vertical="center"/>
      <protection hidden="1"/>
    </xf>
    <xf numFmtId="166" fontId="80" fillId="33" borderId="126" xfId="48" applyFont="1" applyFill="1" applyBorder="1" applyAlignment="1" applyProtection="1">
      <alignment horizontal="center" vertical="center"/>
      <protection hidden="1"/>
    </xf>
    <xf numFmtId="0" fontId="0" fillId="0" borderId="0" xfId="45" applyFont="1" applyBorder="1" applyAlignment="1" applyProtection="1">
      <alignment horizontal="center" vertical="center" wrapText="1"/>
      <protection hidden="1"/>
    </xf>
    <xf numFmtId="166" fontId="18" fillId="0" borderId="105" xfId="48" applyFont="1" applyFill="1" applyBorder="1" applyAlignment="1" applyProtection="1">
      <alignment horizontal="center" vertical="center"/>
      <protection hidden="1"/>
    </xf>
    <xf numFmtId="0" fontId="73" fillId="33" borderId="127" xfId="67" applyFont="1" applyFill="1" applyBorder="1" applyAlignment="1" applyProtection="1">
      <alignment horizontal="center" vertical="center"/>
      <protection hidden="1"/>
    </xf>
    <xf numFmtId="0" fontId="73" fillId="33" borderId="128" xfId="67" applyFont="1" applyFill="1" applyBorder="1" applyAlignment="1" applyProtection="1">
      <alignment horizontal="center" vertical="center"/>
      <protection hidden="1"/>
    </xf>
    <xf numFmtId="0" fontId="73" fillId="33" borderId="129" xfId="67" applyFont="1" applyFill="1" applyBorder="1" applyAlignment="1" applyProtection="1">
      <alignment horizontal="center" vertical="center"/>
      <protection hidden="1"/>
    </xf>
    <xf numFmtId="0" fontId="73" fillId="33" borderId="130" xfId="67" applyFont="1" applyFill="1" applyBorder="1" applyAlignment="1" applyProtection="1">
      <alignment horizontal="center" vertical="center"/>
      <protection hidden="1"/>
    </xf>
    <xf numFmtId="9" fontId="73" fillId="33" borderId="121" xfId="67" applyNumberFormat="1" applyFont="1" applyFill="1" applyBorder="1" applyAlignment="1" applyProtection="1">
      <alignment horizontal="center" vertical="center"/>
      <protection hidden="1"/>
    </xf>
    <xf numFmtId="9" fontId="73" fillId="33" borderId="131" xfId="67" applyNumberFormat="1" applyFont="1" applyFill="1" applyBorder="1" applyAlignment="1" applyProtection="1">
      <alignment horizontal="center" vertical="center"/>
      <protection hidden="1"/>
    </xf>
    <xf numFmtId="166" fontId="73" fillId="33" borderId="125" xfId="48" applyFont="1" applyFill="1" applyBorder="1" applyAlignment="1" applyProtection="1">
      <alignment horizontal="center" vertical="center"/>
      <protection hidden="1"/>
    </xf>
    <xf numFmtId="166" fontId="73" fillId="33" borderId="126" xfId="48" applyFont="1" applyFill="1" applyBorder="1" applyAlignment="1" applyProtection="1">
      <alignment horizontal="center" vertical="center"/>
      <protection hidden="1"/>
    </xf>
    <xf numFmtId="166" fontId="80" fillId="33" borderId="129" xfId="48" applyFont="1" applyFill="1" applyBorder="1" applyAlignment="1" applyProtection="1">
      <alignment horizontal="center" vertical="center"/>
      <protection hidden="1"/>
    </xf>
    <xf numFmtId="166" fontId="80" fillId="33" borderId="130" xfId="48" applyFont="1" applyFill="1" applyBorder="1" applyAlignment="1" applyProtection="1">
      <alignment horizontal="center" vertical="center"/>
      <protection hidden="1"/>
    </xf>
    <xf numFmtId="166" fontId="6" fillId="0" borderId="127" xfId="50" applyFont="1" applyFill="1" applyBorder="1" applyAlignment="1" applyProtection="1">
      <alignment horizontal="center" vertical="center"/>
      <protection hidden="1"/>
    </xf>
    <xf numFmtId="166" fontId="6" fillId="0" borderId="129" xfId="50" applyFont="1" applyFill="1" applyBorder="1" applyAlignment="1" applyProtection="1">
      <alignment horizontal="center" vertical="center"/>
      <protection hidden="1"/>
    </xf>
    <xf numFmtId="9" fontId="6" fillId="0" borderId="77" xfId="67" applyNumberFormat="1" applyFont="1" applyBorder="1" applyAlignment="1" applyProtection="1">
      <alignment horizontal="center" vertical="center"/>
      <protection hidden="1"/>
    </xf>
    <xf numFmtId="166" fontId="6" fillId="0" borderId="125" xfId="48" applyFont="1" applyFill="1" applyBorder="1" applyAlignment="1" applyProtection="1">
      <alignment horizontal="center" vertical="center"/>
      <protection hidden="1"/>
    </xf>
    <xf numFmtId="170" fontId="10" fillId="0" borderId="132" xfId="45" applyNumberFormat="1" applyFont="1" applyFill="1" applyBorder="1" applyAlignment="1" applyProtection="1">
      <alignment horizontal="center" vertical="center" wrapText="1"/>
      <protection hidden="1"/>
    </xf>
    <xf numFmtId="170" fontId="10" fillId="0" borderId="133" xfId="45" applyNumberFormat="1" applyFont="1" applyFill="1" applyBorder="1" applyAlignment="1" applyProtection="1">
      <alignment horizontal="center" vertical="center" wrapText="1"/>
      <protection hidden="1"/>
    </xf>
    <xf numFmtId="0" fontId="10" fillId="0" borderId="134" xfId="45" applyFont="1" applyFill="1" applyBorder="1" applyAlignment="1" applyProtection="1">
      <alignment horizontal="center" vertical="center" wrapText="1"/>
      <protection hidden="1"/>
    </xf>
    <xf numFmtId="0" fontId="10" fillId="0" borderId="135" xfId="45" applyFont="1" applyFill="1" applyBorder="1" applyAlignment="1" applyProtection="1">
      <alignment horizontal="center" vertical="center" wrapText="1"/>
      <protection hidden="1"/>
    </xf>
    <xf numFmtId="10" fontId="5" fillId="0" borderId="134" xfId="67" applyNumberFormat="1" applyFont="1" applyBorder="1" applyAlignment="1" applyProtection="1">
      <alignment horizontal="center" vertical="center"/>
      <protection hidden="1"/>
    </xf>
    <xf numFmtId="10" fontId="5" fillId="0" borderId="135" xfId="67" applyNumberFormat="1" applyFont="1" applyBorder="1" applyAlignment="1" applyProtection="1">
      <alignment horizontal="center" vertical="center"/>
      <protection hidden="1"/>
    </xf>
    <xf numFmtId="172" fontId="5" fillId="0" borderId="6" xfId="67" applyNumberFormat="1" applyFont="1" applyBorder="1" applyAlignment="1" applyProtection="1">
      <alignment horizontal="center" vertical="center"/>
      <protection hidden="1"/>
    </xf>
    <xf numFmtId="172" fontId="5" fillId="0" borderId="136" xfId="67" applyNumberFormat="1" applyFont="1" applyBorder="1" applyAlignment="1" applyProtection="1">
      <alignment horizontal="center" vertical="center"/>
      <protection hidden="1"/>
    </xf>
    <xf numFmtId="170" fontId="10" fillId="0" borderId="137" xfId="45" applyNumberFormat="1" applyFont="1" applyFill="1" applyBorder="1" applyAlignment="1" applyProtection="1">
      <alignment horizontal="center" vertical="center" wrapText="1"/>
      <protection hidden="1"/>
    </xf>
    <xf numFmtId="0" fontId="10" fillId="0" borderId="138" xfId="45" applyFont="1" applyFill="1" applyBorder="1" applyAlignment="1" applyProtection="1">
      <alignment horizontal="center" vertical="center" wrapText="1"/>
      <protection hidden="1"/>
    </xf>
    <xf numFmtId="10" fontId="5" fillId="0" borderId="138" xfId="67" applyNumberFormat="1" applyFont="1" applyBorder="1" applyAlignment="1" applyProtection="1">
      <alignment horizontal="center" vertical="center"/>
      <protection hidden="1"/>
    </xf>
    <xf numFmtId="170" fontId="10" fillId="0" borderId="15" xfId="45" applyNumberFormat="1" applyFont="1" applyFill="1" applyBorder="1" applyAlignment="1" applyProtection="1">
      <alignment horizontal="center" vertical="center" wrapText="1"/>
      <protection hidden="1"/>
    </xf>
    <xf numFmtId="10" fontId="5" fillId="0" borderId="44" xfId="67" applyNumberFormat="1" applyFont="1" applyBorder="1" applyAlignment="1" applyProtection="1">
      <alignment horizontal="center" vertical="center"/>
      <protection hidden="1"/>
    </xf>
    <xf numFmtId="172" fontId="5" fillId="0" borderId="45" xfId="67" applyNumberFormat="1" applyFont="1" applyBorder="1" applyAlignment="1" applyProtection="1">
      <alignment horizontal="center" vertical="center"/>
      <protection hidden="1"/>
    </xf>
    <xf numFmtId="0" fontId="73" fillId="33" borderId="139" xfId="67" applyFont="1" applyFill="1" applyBorder="1" applyAlignment="1" applyProtection="1">
      <alignment horizontal="center" vertical="center"/>
      <protection hidden="1"/>
    </xf>
    <xf numFmtId="0" fontId="81" fillId="33" borderId="140" xfId="67" applyFont="1" applyFill="1" applyBorder="1" applyAlignment="1" applyProtection="1">
      <alignment horizontal="center" vertical="center"/>
      <protection hidden="1"/>
    </xf>
    <xf numFmtId="0" fontId="2" fillId="0" borderId="0" xfId="45" applyFont="1" applyBorder="1" applyAlignment="1" applyProtection="1">
      <alignment horizontal="center" vertical="center"/>
      <protection locked="0"/>
    </xf>
    <xf numFmtId="0" fontId="5" fillId="0" borderId="0" xfId="45" applyFont="1" applyBorder="1" applyAlignment="1" applyProtection="1">
      <alignment horizontal="right" vertical="center" wrapText="1"/>
      <protection hidden="1"/>
    </xf>
    <xf numFmtId="178" fontId="5" fillId="0" borderId="0" xfId="45" applyNumberFormat="1" applyFont="1" applyBorder="1" applyAlignment="1" applyProtection="1">
      <alignment horizontal="center" vertical="center" wrapText="1"/>
      <protection hidden="1"/>
    </xf>
    <xf numFmtId="182" fontId="73" fillId="33" borderId="44" xfId="67" applyNumberFormat="1" applyFont="1" applyFill="1" applyBorder="1" applyAlignment="1" applyProtection="1">
      <alignment horizontal="center" vertical="center"/>
      <protection hidden="1"/>
    </xf>
    <xf numFmtId="0" fontId="0" fillId="0" borderId="141" xfId="0" applyBorder="1" applyAlignment="1" applyProtection="1">
      <alignment horizontal="center" vertical="center"/>
      <protection hidden="1"/>
    </xf>
    <xf numFmtId="181" fontId="5" fillId="0" borderId="0" xfId="48" applyNumberFormat="1" applyFont="1" applyBorder="1" applyAlignment="1" applyProtection="1">
      <alignment horizontal="center" vertical="center"/>
      <protection hidden="1"/>
    </xf>
    <xf numFmtId="0" fontId="5" fillId="0" borderId="0" xfId="45" applyFont="1" applyBorder="1" applyAlignment="1" applyProtection="1">
      <alignment horizontal="right" vertical="center"/>
      <protection hidden="1"/>
    </xf>
    <xf numFmtId="183" fontId="5" fillId="0" borderId="0" xfId="48" applyNumberFormat="1" applyFont="1" applyBorder="1" applyAlignment="1" applyProtection="1">
      <alignment horizontal="center" vertical="center"/>
      <protection hidden="1"/>
    </xf>
    <xf numFmtId="182" fontId="73" fillId="33" borderId="45" xfId="67" applyNumberFormat="1" applyFont="1" applyFill="1"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5" fillId="0" borderId="0" xfId="45" applyFont="1" applyBorder="1" applyAlignment="1" applyProtection="1">
      <alignment horizontal="center" vertical="center"/>
      <protection hidden="1"/>
    </xf>
    <xf numFmtId="0" fontId="14" fillId="0" borderId="0" xfId="45" applyFont="1" applyBorder="1" applyAlignment="1" applyProtection="1">
      <alignment horizontal="center" vertical="center"/>
      <protection hidden="1"/>
    </xf>
    <xf numFmtId="0" fontId="4" fillId="0" borderId="100" xfId="45" applyFont="1" applyBorder="1" applyAlignment="1" applyProtection="1">
      <alignment horizontal="center" vertical="center" wrapText="1"/>
      <protection hidden="1"/>
    </xf>
    <xf numFmtId="0" fontId="73" fillId="33" borderId="110" xfId="45" applyFont="1" applyFill="1" applyBorder="1" applyAlignment="1" applyProtection="1">
      <alignment horizontal="center" vertical="center" wrapText="1"/>
      <protection hidden="1"/>
    </xf>
    <xf numFmtId="0" fontId="0" fillId="0" borderId="0" xfId="45" applyFont="1" applyBorder="1" applyAlignment="1" applyProtection="1">
      <alignment horizontal="center" vertical="center"/>
      <protection locked="0"/>
    </xf>
  </cellXfs>
  <cellStyles count="11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72929" xfId="33"/>
    <cellStyle name="Bom" xfId="34"/>
    <cellStyle name="Cálculo" xfId="35"/>
    <cellStyle name="Célula de Verificação" xfId="36"/>
    <cellStyle name="Célula Vinculada" xfId="37"/>
    <cellStyle name="Ênfase1" xfId="38"/>
    <cellStyle name="Ênfase2" xfId="39"/>
    <cellStyle name="Ênfase3" xfId="40"/>
    <cellStyle name="Ênfase4" xfId="41"/>
    <cellStyle name="Ênfase5" xfId="42"/>
    <cellStyle name="Ênfase6" xfId="43"/>
    <cellStyle name="Entrada" xfId="44"/>
    <cellStyle name="Excel Built-in Normal" xfId="45"/>
    <cellStyle name="Hyperlink" xfId="46"/>
    <cellStyle name="Followed Hyperlink" xfId="47"/>
    <cellStyle name="Currency" xfId="48"/>
    <cellStyle name="Currency [0]" xfId="49"/>
    <cellStyle name="Moeda 2" xfId="50"/>
    <cellStyle name="Moeda 2 2" xfId="51"/>
    <cellStyle name="Moeda 2 3" xfId="52"/>
    <cellStyle name="Moeda 3" xfId="53"/>
    <cellStyle name="Moeda 3 2" xfId="54"/>
    <cellStyle name="Moeda 3 2 2" xfId="55"/>
    <cellStyle name="Moeda 3 2 3" xfId="56"/>
    <cellStyle name="Moeda 4" xfId="57"/>
    <cellStyle name="Moeda 5" xfId="58"/>
    <cellStyle name="Moeda 6" xfId="59"/>
    <cellStyle name="Neutro" xfId="60"/>
    <cellStyle name="Normal 10" xfId="61"/>
    <cellStyle name="Normal 10 2" xfId="62"/>
    <cellStyle name="Normal 10 3" xfId="63"/>
    <cellStyle name="Normal 10 4" xfId="64"/>
    <cellStyle name="Normal 11" xfId="65"/>
    <cellStyle name="Normal 12" xfId="66"/>
    <cellStyle name="Normal 2" xfId="67"/>
    <cellStyle name="Normal 2 2" xfId="68"/>
    <cellStyle name="Normal 2 3" xfId="69"/>
    <cellStyle name="Normal 2 4" xfId="70"/>
    <cellStyle name="Normal 2 4 2" xfId="71"/>
    <cellStyle name="Normal 2 4 3" xfId="72"/>
    <cellStyle name="Normal 2 5" xfId="73"/>
    <cellStyle name="Normal 2 5 2" xfId="74"/>
    <cellStyle name="Normal 2 5 3" xfId="75"/>
    <cellStyle name="Normal 2 5 4" xfId="76"/>
    <cellStyle name="Normal 2 5 4 2" xfId="77"/>
    <cellStyle name="Normal 3" xfId="78"/>
    <cellStyle name="Normal 3 2" xfId="79"/>
    <cellStyle name="Normal 3 3" xfId="80"/>
    <cellStyle name="Normal 4" xfId="81"/>
    <cellStyle name="Normal 4 2" xfId="82"/>
    <cellStyle name="Normal 4 3" xfId="83"/>
    <cellStyle name="Normal 4 3 2" xfId="84"/>
    <cellStyle name="Normal 4 3 3" xfId="85"/>
    <cellStyle name="Normal 4 4" xfId="86"/>
    <cellStyle name="Normal 4 4 2" xfId="87"/>
    <cellStyle name="Normal 5" xfId="88"/>
    <cellStyle name="Normal 5 2" xfId="89"/>
    <cellStyle name="Normal 6" xfId="90"/>
    <cellStyle name="Normal 7" xfId="91"/>
    <cellStyle name="Normal 8" xfId="92"/>
    <cellStyle name="Normal 8 2" xfId="93"/>
    <cellStyle name="Normal 8 3" xfId="94"/>
    <cellStyle name="Normal 9" xfId="95"/>
    <cellStyle name="Normal 9 2" xfId="96"/>
    <cellStyle name="Normal 9 3" xfId="97"/>
    <cellStyle name="Normal_11º MEDIÇÃO - vl real.rev2" xfId="98"/>
    <cellStyle name="Normal_Orçamento RETIFICADO DA OBRA JUNHO - CERTO" xfId="99"/>
    <cellStyle name="Nota" xfId="100"/>
    <cellStyle name="planilhas" xfId="101"/>
    <cellStyle name="Percent" xfId="102"/>
    <cellStyle name="Porcentagem 2" xfId="103"/>
    <cellStyle name="Porcentagem 2 2" xfId="104"/>
    <cellStyle name="Porcentagem 2 3" xfId="105"/>
    <cellStyle name="Porcentagem 3" xfId="106"/>
    <cellStyle name="Ruim" xfId="107"/>
    <cellStyle name="Saída" xfId="108"/>
    <cellStyle name="Comma [0]" xfId="109"/>
    <cellStyle name="Separador de milhares 2" xfId="110"/>
    <cellStyle name="Separador de milhares 3" xfId="111"/>
    <cellStyle name="Separador de milhares 3 2" xfId="112"/>
    <cellStyle name="Separador de milhares 3 3" xfId="113"/>
    <cellStyle name="Separador de milhares 3 4" xfId="114"/>
    <cellStyle name="Separador de milhares 4" xfId="115"/>
    <cellStyle name="Separador de milhares_11º MEDIÇÃO - vl real.rev2 2" xfId="116"/>
    <cellStyle name="SNEVERS" xfId="117"/>
    <cellStyle name="Texto de Aviso" xfId="118"/>
    <cellStyle name="Texto Explicativo" xfId="119"/>
    <cellStyle name="Título" xfId="120"/>
    <cellStyle name="Título 1" xfId="121"/>
    <cellStyle name="Título 2" xfId="122"/>
    <cellStyle name="Título 3" xfId="123"/>
    <cellStyle name="Título 4" xfId="124"/>
    <cellStyle name="Total" xfId="125"/>
    <cellStyle name="Comma" xfId="126"/>
    <cellStyle name="Vírgula 2" xfId="127"/>
    <cellStyle name="Vírgula 2 2" xfId="128"/>
    <cellStyle name="Vírgula 2 3" xfId="129"/>
    <cellStyle name="Vírgula 3" xfId="130"/>
    <cellStyle name="Vírgula 4" xfId="131"/>
  </cellStyles>
  <dxfs count="9">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ont>
        <color theme="1" tint="0.34999001026153564"/>
      </font>
      <fill>
        <patternFill patternType="solid">
          <fgColor rgb="FFFFFFFF"/>
          <bgColor theme="1" tint="0.34999001026153564"/>
        </patternFill>
      </fill>
      <border/>
    </dxf>
    <dxf>
      <font>
        <color theme="2" tint="-0.24993999302387238"/>
      </font>
      <fill>
        <patternFill patternType="solid">
          <fgColor rgb="FFFFFFFF"/>
          <bgColor theme="0" tint="-0.3499799966812134"/>
        </patternFill>
      </fill>
      <border/>
    </dxf>
    <dxf>
      <font>
        <color auto="1"/>
      </font>
      <fill>
        <patternFill patternType="solid">
          <fgColor rgb="FFFFFFFF"/>
          <bgColor theme="3"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2%20-%20Escolas\01%20-%20CEMEB%20Romeu%20Manfrinato%20-%20EMIC\Or&#231;amento%2001-09-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IDOR01\Compatilhada\02%20-%20Escolas\01%20-%20CEMEB%20Romeu%20Manfrinato%20-%20EMIC\Or&#231;amento%2001-09-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idor\Or&#231;amentos\02%20-%20Escolas\28%20-%20CRECHE%20ROSEMARY%20-%20enviado%2005-11-21\OR&#199;AMENTO\Planilha%20Multipla\Planilha%20mutipla%20Creche%20Rosemar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Q "/>
      <sheetName val="Resumo _ Licitação"/>
      <sheetName val="CRONOGRAMA_ Licitação"/>
      <sheetName val="Orçamento"/>
      <sheetName val="Composiço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Q "/>
      <sheetName val="Resumo _ Licitação"/>
      <sheetName val="CRONOGRAMA_ Licitação"/>
      <sheetName val="Orçamento"/>
      <sheetName val="Composiço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N658"/>
  <sheetViews>
    <sheetView tabSelected="1" zoomScaleSheetLayoutView="85" workbookViewId="0" topLeftCell="A1">
      <selection activeCell="A1" sqref="A1"/>
    </sheetView>
  </sheetViews>
  <sheetFormatPr defaultColWidth="9.140625" defaultRowHeight="12.75" outlineLevelRow="1"/>
  <cols>
    <col min="1" max="1" width="12.00390625" style="265" customWidth="1"/>
    <col min="2" max="2" width="13.7109375" style="265" customWidth="1"/>
    <col min="3" max="3" width="16.57421875" style="75" customWidth="1"/>
    <col min="4" max="4" width="59.57421875" style="267" customWidth="1"/>
    <col min="5" max="5" width="10.7109375" style="265" customWidth="1"/>
    <col min="6" max="6" width="11.7109375" style="268" customWidth="1"/>
    <col min="7" max="7" width="14.00390625" style="253" customWidth="1"/>
    <col min="8" max="8" width="28.7109375" style="269" customWidth="1"/>
    <col min="9" max="9" width="13.140625" style="260" customWidth="1"/>
    <col min="10" max="10" width="12.421875" style="274" customWidth="1"/>
    <col min="11" max="11" width="14.28125" style="73" bestFit="1" customWidth="1"/>
    <col min="12" max="16384" width="9.140625" style="73" customWidth="1"/>
  </cols>
  <sheetData>
    <row r="1" spans="1:66" ht="30" customHeight="1">
      <c r="A1" s="25"/>
      <c r="B1" s="26"/>
      <c r="C1" s="27"/>
      <c r="D1" s="507"/>
      <c r="E1" s="507"/>
      <c r="F1" s="507"/>
      <c r="G1" s="507"/>
      <c r="H1" s="507"/>
      <c r="I1" s="508"/>
      <c r="J1" s="71"/>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row>
    <row r="2" spans="1:66" ht="18">
      <c r="A2" s="28"/>
      <c r="B2" s="29"/>
      <c r="C2" s="11"/>
      <c r="D2" s="509"/>
      <c r="E2" s="509"/>
      <c r="F2" s="509"/>
      <c r="G2" s="509"/>
      <c r="H2" s="509"/>
      <c r="I2" s="510"/>
      <c r="J2" s="76"/>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row>
    <row r="3" spans="1:66" ht="18">
      <c r="A3" s="28"/>
      <c r="B3" s="29"/>
      <c r="C3" s="11"/>
      <c r="D3" s="511"/>
      <c r="E3" s="511"/>
      <c r="F3" s="511"/>
      <c r="G3" s="511"/>
      <c r="H3" s="511"/>
      <c r="I3" s="512"/>
      <c r="J3" s="77"/>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row>
    <row r="4" spans="1:66" ht="15.75">
      <c r="A4" s="28"/>
      <c r="B4" s="29"/>
      <c r="C4" s="11"/>
      <c r="D4" s="32"/>
      <c r="E4" s="33"/>
      <c r="F4" s="34"/>
      <c r="G4" s="33"/>
      <c r="H4" s="33"/>
      <c r="I4" s="35"/>
      <c r="J4" s="81"/>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row>
    <row r="5" spans="1:66" s="85" customFormat="1" ht="15.75">
      <c r="A5" s="82" t="s">
        <v>0</v>
      </c>
      <c r="B5" s="78"/>
      <c r="C5" s="83"/>
      <c r="D5" s="84" t="s">
        <v>882</v>
      </c>
      <c r="E5" s="78"/>
      <c r="I5" s="86"/>
      <c r="J5" s="87"/>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row>
    <row r="6" spans="1:66" s="85" customFormat="1" ht="6.75" customHeight="1">
      <c r="A6" s="89"/>
      <c r="B6" s="78"/>
      <c r="C6" s="90"/>
      <c r="D6" s="91"/>
      <c r="E6" s="78"/>
      <c r="I6" s="80"/>
      <c r="J6" s="87"/>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row>
    <row r="7" spans="1:66" s="85" customFormat="1" ht="15.75">
      <c r="A7" s="92" t="s">
        <v>1</v>
      </c>
      <c r="B7" s="93"/>
      <c r="C7" s="83"/>
      <c r="D7" s="84" t="s">
        <v>408</v>
      </c>
      <c r="E7" s="78"/>
      <c r="F7" s="513" t="s">
        <v>2</v>
      </c>
      <c r="G7" s="513"/>
      <c r="H7" s="94">
        <v>1514.3</v>
      </c>
      <c r="I7" s="95"/>
      <c r="J7" s="87"/>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row>
    <row r="8" spans="1:66" s="85" customFormat="1" ht="6.75" customHeight="1">
      <c r="A8" s="92"/>
      <c r="B8" s="93"/>
      <c r="C8" s="83"/>
      <c r="D8" s="84"/>
      <c r="E8" s="78"/>
      <c r="F8" s="79"/>
      <c r="G8" s="78"/>
      <c r="H8" s="78"/>
      <c r="I8" s="95"/>
      <c r="J8" s="87"/>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row>
    <row r="9" spans="1:66" s="85" customFormat="1" ht="15.75">
      <c r="A9" s="92" t="s">
        <v>3</v>
      </c>
      <c r="B9" s="93"/>
      <c r="C9" s="83"/>
      <c r="D9" s="84" t="s">
        <v>409</v>
      </c>
      <c r="E9" s="78"/>
      <c r="F9" s="513" t="s">
        <v>4</v>
      </c>
      <c r="G9" s="513"/>
      <c r="H9" s="96" t="e">
        <f>G610</f>
        <v>#VALUE!</v>
      </c>
      <c r="I9" s="97"/>
      <c r="J9" s="87"/>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row>
    <row r="10" spans="1:66" s="85" customFormat="1" ht="6.75" customHeight="1">
      <c r="A10" s="98"/>
      <c r="B10" s="78"/>
      <c r="C10" s="90"/>
      <c r="D10" s="91"/>
      <c r="E10" s="78"/>
      <c r="F10" s="99"/>
      <c r="G10" s="99"/>
      <c r="H10" s="100"/>
      <c r="I10" s="101"/>
      <c r="J10" s="87"/>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row>
    <row r="11" spans="1:66" s="85" customFormat="1" ht="16.5" thickBot="1">
      <c r="A11" s="102" t="s">
        <v>172</v>
      </c>
      <c r="B11" s="103"/>
      <c r="C11" s="103"/>
      <c r="D11" s="104" t="s">
        <v>906</v>
      </c>
      <c r="E11" s="103"/>
      <c r="F11" s="514" t="s">
        <v>341</v>
      </c>
      <c r="G11" s="514"/>
      <c r="H11" s="105" t="e">
        <f>H9/H7</f>
        <v>#VALUE!</v>
      </c>
      <c r="I11" s="106"/>
      <c r="J11" s="107"/>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row>
    <row r="12" spans="1:66" ht="13.5" thickBot="1">
      <c r="A12" s="108"/>
      <c r="B12" s="109"/>
      <c r="C12" s="110"/>
      <c r="D12" s="111"/>
      <c r="E12" s="112"/>
      <c r="F12" s="113"/>
      <c r="G12" s="112"/>
      <c r="H12" s="112"/>
      <c r="I12" s="114"/>
      <c r="J12" s="115"/>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row>
    <row r="13" spans="1:66" s="125" customFormat="1" ht="36.75" thickBot="1">
      <c r="A13" s="7" t="s">
        <v>173</v>
      </c>
      <c r="B13" s="7" t="s">
        <v>181</v>
      </c>
      <c r="C13" s="116" t="s">
        <v>7</v>
      </c>
      <c r="D13" s="117" t="s">
        <v>355</v>
      </c>
      <c r="E13" s="118" t="s">
        <v>9</v>
      </c>
      <c r="F13" s="119" t="s">
        <v>10</v>
      </c>
      <c r="G13" s="120" t="s">
        <v>364</v>
      </c>
      <c r="H13" s="121" t="s">
        <v>248</v>
      </c>
      <c r="I13" s="122" t="s">
        <v>11</v>
      </c>
      <c r="J13" s="123"/>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row>
    <row r="14" spans="1:66" s="133" customFormat="1" ht="15.75" thickBot="1">
      <c r="A14" s="503">
        <v>1</v>
      </c>
      <c r="B14" s="504"/>
      <c r="C14" s="126"/>
      <c r="D14" s="127" t="s">
        <v>410</v>
      </c>
      <c r="E14" s="128">
        <f>ROUND(SUM(E15+E19+E25+E34),2)</f>
        <v>0</v>
      </c>
      <c r="F14" s="128"/>
      <c r="G14" s="128"/>
      <c r="H14" s="129"/>
      <c r="I14" s="130" t="e">
        <f>E14/$G$609</f>
        <v>#DIV/0!</v>
      </c>
      <c r="J14" s="131"/>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row>
    <row r="15" spans="1:66" ht="12.75" outlineLevel="1">
      <c r="A15" s="501" t="s">
        <v>14</v>
      </c>
      <c r="B15" s="502"/>
      <c r="C15" s="134"/>
      <c r="D15" s="135" t="s">
        <v>344</v>
      </c>
      <c r="E15" s="136">
        <f>SUM(H16:H18)</f>
        <v>0</v>
      </c>
      <c r="F15" s="136"/>
      <c r="G15" s="136"/>
      <c r="H15" s="136"/>
      <c r="I15" s="137" t="e">
        <f>E15/$G$609</f>
        <v>#DIV/0!</v>
      </c>
      <c r="J15" s="115"/>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row>
    <row r="16" spans="1:66" ht="12.75" outlineLevel="1">
      <c r="A16" s="5" t="s">
        <v>15</v>
      </c>
      <c r="B16" s="9">
        <v>90778</v>
      </c>
      <c r="C16" s="138" t="s">
        <v>1325</v>
      </c>
      <c r="D16" s="139" t="s">
        <v>907</v>
      </c>
      <c r="E16" s="140" t="s">
        <v>908</v>
      </c>
      <c r="F16" s="141">
        <v>1584</v>
      </c>
      <c r="G16" s="36"/>
      <c r="H16" s="2">
        <f>ROUND(_xlfn.IFERROR(F16*G16," - "),2)</f>
        <v>0</v>
      </c>
      <c r="I16" s="143" t="e">
        <f>H16/$G$609</f>
        <v>#DIV/0!</v>
      </c>
      <c r="J16" s="144"/>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row>
    <row r="17" spans="1:66" ht="12.75" outlineLevel="1">
      <c r="A17" s="5" t="s">
        <v>16</v>
      </c>
      <c r="B17" s="9">
        <v>93572</v>
      </c>
      <c r="C17" s="138" t="s">
        <v>1325</v>
      </c>
      <c r="D17" s="139" t="s">
        <v>909</v>
      </c>
      <c r="E17" s="140" t="s">
        <v>910</v>
      </c>
      <c r="F17" s="141">
        <v>18</v>
      </c>
      <c r="G17" s="36"/>
      <c r="H17" s="2">
        <f>ROUND(_xlfn.IFERROR(F17*G17," - "),2)</f>
        <v>0</v>
      </c>
      <c r="I17" s="145" t="e">
        <f>H17/$G$609</f>
        <v>#DIV/0!</v>
      </c>
      <c r="J17" s="144"/>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row>
    <row r="18" spans="1:66" ht="25.5" outlineLevel="1">
      <c r="A18" s="5" t="s">
        <v>17</v>
      </c>
      <c r="B18" s="9">
        <v>100309</v>
      </c>
      <c r="C18" s="138" t="s">
        <v>1325</v>
      </c>
      <c r="D18" s="139" t="s">
        <v>911</v>
      </c>
      <c r="E18" s="140" t="s">
        <v>908</v>
      </c>
      <c r="F18" s="141">
        <v>1584</v>
      </c>
      <c r="G18" s="36"/>
      <c r="H18" s="2">
        <f>ROUND(_xlfn.IFERROR(F18*G18," - "),2)</f>
        <v>0</v>
      </c>
      <c r="I18" s="145" t="e">
        <f>H18/$G$609</f>
        <v>#DIV/0!</v>
      </c>
      <c r="J18" s="144"/>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row>
    <row r="19" spans="1:66" ht="12.75" outlineLevel="1">
      <c r="A19" s="499" t="s">
        <v>21</v>
      </c>
      <c r="B19" s="500"/>
      <c r="C19" s="146"/>
      <c r="D19" s="147" t="s">
        <v>22</v>
      </c>
      <c r="E19" s="148">
        <f>SUM(H20:H24)</f>
        <v>0</v>
      </c>
      <c r="F19" s="148"/>
      <c r="G19" s="148"/>
      <c r="H19" s="148"/>
      <c r="I19" s="149" t="e">
        <f>E19/$G$609</f>
        <v>#DIV/0!</v>
      </c>
      <c r="J19" s="144"/>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row>
    <row r="20" spans="1:66" ht="12.75" outlineLevel="1">
      <c r="A20" s="5" t="s">
        <v>23</v>
      </c>
      <c r="B20" s="9">
        <v>90781</v>
      </c>
      <c r="C20" s="138" t="s">
        <v>1325</v>
      </c>
      <c r="D20" s="139" t="s">
        <v>912</v>
      </c>
      <c r="E20" s="140" t="s">
        <v>908</v>
      </c>
      <c r="F20" s="150">
        <v>120</v>
      </c>
      <c r="G20" s="36"/>
      <c r="H20" s="2">
        <f>ROUND(_xlfn.IFERROR(F20*G20," - "),2)</f>
        <v>0</v>
      </c>
      <c r="I20" s="143" t="e">
        <f>H20/$G$609</f>
        <v>#DIV/0!</v>
      </c>
      <c r="J20" s="144"/>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row>
    <row r="21" spans="1:66" ht="25.5" outlineLevel="1">
      <c r="A21" s="5" t="s">
        <v>190</v>
      </c>
      <c r="B21" s="151">
        <v>95967</v>
      </c>
      <c r="C21" s="138" t="s">
        <v>1325</v>
      </c>
      <c r="D21" s="139" t="s">
        <v>913</v>
      </c>
      <c r="E21" s="140" t="s">
        <v>908</v>
      </c>
      <c r="F21" s="150">
        <v>50</v>
      </c>
      <c r="G21" s="36"/>
      <c r="H21" s="2">
        <f>ROUND(_xlfn.IFERROR(F21*G21," - "),2)</f>
        <v>0</v>
      </c>
      <c r="I21" s="145" t="e">
        <f>H21/$G$609</f>
        <v>#DIV/0!</v>
      </c>
      <c r="J21" s="144"/>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row>
    <row r="22" spans="1:66" ht="12.75" outlineLevel="1">
      <c r="A22" s="5" t="s">
        <v>191</v>
      </c>
      <c r="B22" s="9" t="s">
        <v>342</v>
      </c>
      <c r="C22" s="138" t="s">
        <v>1327</v>
      </c>
      <c r="D22" s="152" t="s">
        <v>411</v>
      </c>
      <c r="E22" s="140" t="s">
        <v>108</v>
      </c>
      <c r="F22" s="150">
        <v>7</v>
      </c>
      <c r="G22" s="36"/>
      <c r="H22" s="2">
        <f>ROUND(_xlfn.IFERROR(F22*G22," - "),2)</f>
        <v>0</v>
      </c>
      <c r="I22" s="145" t="e">
        <f>H22/$G$609</f>
        <v>#DIV/0!</v>
      </c>
      <c r="J22" s="144"/>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row>
    <row r="23" spans="1:66" ht="38.25" outlineLevel="1">
      <c r="A23" s="5" t="s">
        <v>192</v>
      </c>
      <c r="B23" s="151">
        <v>200533</v>
      </c>
      <c r="C23" s="138" t="s">
        <v>1326</v>
      </c>
      <c r="D23" s="139" t="s">
        <v>914</v>
      </c>
      <c r="E23" s="140" t="s">
        <v>915</v>
      </c>
      <c r="F23" s="150">
        <v>1</v>
      </c>
      <c r="G23" s="36"/>
      <c r="H23" s="2">
        <f>ROUND(_xlfn.IFERROR(F23*G23," - "),2)</f>
        <v>0</v>
      </c>
      <c r="I23" s="145" t="e">
        <f>H23/$G$609</f>
        <v>#DIV/0!</v>
      </c>
      <c r="J23" s="144"/>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row>
    <row r="24" spans="1:66" ht="25.5" outlineLevel="1">
      <c r="A24" s="5" t="s">
        <v>193</v>
      </c>
      <c r="B24" s="151">
        <v>200536</v>
      </c>
      <c r="C24" s="138" t="s">
        <v>1326</v>
      </c>
      <c r="D24" s="139" t="s">
        <v>916</v>
      </c>
      <c r="E24" s="140" t="s">
        <v>915</v>
      </c>
      <c r="F24" s="150">
        <v>1</v>
      </c>
      <c r="G24" s="36"/>
      <c r="H24" s="2">
        <f>ROUND(_xlfn.IFERROR(F24*G24," - "),2)</f>
        <v>0</v>
      </c>
      <c r="I24" s="145" t="e">
        <f>H24/$G$609</f>
        <v>#DIV/0!</v>
      </c>
      <c r="J24" s="144"/>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row>
    <row r="25" spans="1:66" ht="12.75" outlineLevel="1">
      <c r="A25" s="499" t="s">
        <v>346</v>
      </c>
      <c r="B25" s="500"/>
      <c r="C25" s="146"/>
      <c r="D25" s="153" t="s">
        <v>345</v>
      </c>
      <c r="E25" s="148">
        <f>SUM(H26:H33)</f>
        <v>0</v>
      </c>
      <c r="F25" s="148"/>
      <c r="G25" s="148"/>
      <c r="H25" s="148"/>
      <c r="I25" s="149" t="e">
        <f>E25/$G$609</f>
        <v>#DIV/0!</v>
      </c>
      <c r="J25" s="115"/>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row>
    <row r="26" spans="1:66" ht="38.25" outlineLevel="1">
      <c r="A26" s="5" t="s">
        <v>347</v>
      </c>
      <c r="B26" s="3" t="s">
        <v>397</v>
      </c>
      <c r="C26" s="138" t="s">
        <v>1328</v>
      </c>
      <c r="D26" s="139" t="s">
        <v>917</v>
      </c>
      <c r="E26" s="140" t="s">
        <v>918</v>
      </c>
      <c r="F26" s="150">
        <v>10</v>
      </c>
      <c r="G26" s="36"/>
      <c r="H26" s="2">
        <f aca="true" t="shared" si="0" ref="H26:H33">ROUND(_xlfn.IFERROR(F26*G26," - "),2)</f>
        <v>0</v>
      </c>
      <c r="I26" s="143" t="e">
        <f aca="true" t="shared" si="1" ref="I26:I33">H26/$G$609</f>
        <v>#DIV/0!</v>
      </c>
      <c r="J26" s="144"/>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row>
    <row r="27" spans="1:66" ht="25.5" outlineLevel="1">
      <c r="A27" s="5" t="s">
        <v>348</v>
      </c>
      <c r="B27" s="3" t="s">
        <v>19</v>
      </c>
      <c r="C27" s="138" t="s">
        <v>1328</v>
      </c>
      <c r="D27" s="139" t="s">
        <v>919</v>
      </c>
      <c r="E27" s="140" t="s">
        <v>920</v>
      </c>
      <c r="F27" s="150">
        <v>268.99</v>
      </c>
      <c r="G27" s="36"/>
      <c r="H27" s="2">
        <f t="shared" si="0"/>
        <v>0</v>
      </c>
      <c r="I27" s="145" t="e">
        <f t="shared" si="1"/>
        <v>#DIV/0!</v>
      </c>
      <c r="J27" s="144"/>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row>
    <row r="28" spans="1:66" ht="25.5" outlineLevel="1">
      <c r="A28" s="5" t="s">
        <v>349</v>
      </c>
      <c r="B28" s="13" t="s">
        <v>18</v>
      </c>
      <c r="C28" s="138" t="s">
        <v>921</v>
      </c>
      <c r="D28" s="139" t="s">
        <v>422</v>
      </c>
      <c r="E28" s="140" t="s">
        <v>180</v>
      </c>
      <c r="F28" s="150">
        <v>1</v>
      </c>
      <c r="G28" s="142">
        <f>Composições!G21</f>
        <v>0</v>
      </c>
      <c r="H28" s="2">
        <f t="shared" si="0"/>
        <v>0</v>
      </c>
      <c r="I28" s="145" t="e">
        <f t="shared" si="1"/>
        <v>#DIV/0!</v>
      </c>
      <c r="J28" s="144"/>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row>
    <row r="29" spans="1:66" ht="25.5" outlineLevel="1">
      <c r="A29" s="5" t="s">
        <v>350</v>
      </c>
      <c r="B29" s="13" t="s">
        <v>421</v>
      </c>
      <c r="C29" s="138" t="s">
        <v>921</v>
      </c>
      <c r="D29" s="139" t="s">
        <v>425</v>
      </c>
      <c r="E29" s="140" t="s">
        <v>180</v>
      </c>
      <c r="F29" s="150">
        <v>1</v>
      </c>
      <c r="G29" s="142">
        <f>Composições!G41</f>
        <v>0</v>
      </c>
      <c r="H29" s="2">
        <f t="shared" si="0"/>
        <v>0</v>
      </c>
      <c r="I29" s="145" t="e">
        <f t="shared" si="1"/>
        <v>#DIV/0!</v>
      </c>
      <c r="J29" s="144"/>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row>
    <row r="30" spans="1:66" ht="25.5" outlineLevel="1">
      <c r="A30" s="5" t="s">
        <v>351</v>
      </c>
      <c r="B30" s="9">
        <v>93212</v>
      </c>
      <c r="C30" s="138" t="s">
        <v>1325</v>
      </c>
      <c r="D30" s="139" t="s">
        <v>922</v>
      </c>
      <c r="E30" s="140" t="s">
        <v>918</v>
      </c>
      <c r="F30" s="150">
        <v>20</v>
      </c>
      <c r="G30" s="36"/>
      <c r="H30" s="2">
        <f t="shared" si="0"/>
        <v>0</v>
      </c>
      <c r="I30" s="145" t="e">
        <f t="shared" si="1"/>
        <v>#DIV/0!</v>
      </c>
      <c r="J30" s="144"/>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row>
    <row r="31" spans="1:66" ht="38.25" outlineLevel="1">
      <c r="A31" s="5" t="s">
        <v>352</v>
      </c>
      <c r="B31" s="9">
        <v>93207</v>
      </c>
      <c r="C31" s="138" t="s">
        <v>1325</v>
      </c>
      <c r="D31" s="139" t="s">
        <v>923</v>
      </c>
      <c r="E31" s="140" t="s">
        <v>918</v>
      </c>
      <c r="F31" s="150">
        <v>20</v>
      </c>
      <c r="G31" s="36"/>
      <c r="H31" s="2">
        <f t="shared" si="0"/>
        <v>0</v>
      </c>
      <c r="I31" s="145" t="e">
        <f t="shared" si="1"/>
        <v>#DIV/0!</v>
      </c>
      <c r="J31" s="144"/>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row>
    <row r="32" spans="1:66" ht="25.5" outlineLevel="1">
      <c r="A32" s="5" t="s">
        <v>353</v>
      </c>
      <c r="B32" s="9">
        <v>93584</v>
      </c>
      <c r="C32" s="138" t="s">
        <v>1325</v>
      </c>
      <c r="D32" s="139" t="s">
        <v>924</v>
      </c>
      <c r="E32" s="140" t="s">
        <v>918</v>
      </c>
      <c r="F32" s="150">
        <v>20</v>
      </c>
      <c r="G32" s="36"/>
      <c r="H32" s="2">
        <f t="shared" si="0"/>
        <v>0</v>
      </c>
      <c r="I32" s="145" t="e">
        <f t="shared" si="1"/>
        <v>#DIV/0!</v>
      </c>
      <c r="J32" s="144"/>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row>
    <row r="33" spans="1:66" ht="12.75" outlineLevel="1">
      <c r="A33" s="5" t="s">
        <v>354</v>
      </c>
      <c r="B33" s="3" t="s">
        <v>20</v>
      </c>
      <c r="C33" s="138" t="s">
        <v>1328</v>
      </c>
      <c r="D33" s="139" t="s">
        <v>925</v>
      </c>
      <c r="E33" s="140" t="s">
        <v>920</v>
      </c>
      <c r="F33" s="150">
        <v>238.31</v>
      </c>
      <c r="G33" s="36"/>
      <c r="H33" s="2">
        <f t="shared" si="0"/>
        <v>0</v>
      </c>
      <c r="I33" s="145" t="e">
        <f t="shared" si="1"/>
        <v>#DIV/0!</v>
      </c>
      <c r="J33" s="144"/>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row>
    <row r="34" spans="1:66" ht="12.75" outlineLevel="1">
      <c r="A34" s="499" t="s">
        <v>852</v>
      </c>
      <c r="B34" s="500"/>
      <c r="C34" s="146"/>
      <c r="D34" s="153" t="s">
        <v>854</v>
      </c>
      <c r="E34" s="148">
        <f>SUM(H35:H40)</f>
        <v>0</v>
      </c>
      <c r="F34" s="148"/>
      <c r="G34" s="148"/>
      <c r="H34" s="148"/>
      <c r="I34" s="149" t="e">
        <f>E34/$G$609</f>
        <v>#DIV/0!</v>
      </c>
      <c r="J34" s="115"/>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row>
    <row r="35" spans="1:66" ht="38.25" outlineLevel="1">
      <c r="A35" s="18" t="s">
        <v>853</v>
      </c>
      <c r="B35" s="9" t="s">
        <v>249</v>
      </c>
      <c r="C35" s="138" t="s">
        <v>1327</v>
      </c>
      <c r="D35" s="139" t="s">
        <v>926</v>
      </c>
      <c r="E35" s="140" t="s">
        <v>927</v>
      </c>
      <c r="F35" s="150">
        <v>6.3</v>
      </c>
      <c r="G35" s="36"/>
      <c r="H35" s="2">
        <f aca="true" t="shared" si="2" ref="H35:H40">ROUND(_xlfn.IFERROR(F35*G35," - "),2)</f>
        <v>0</v>
      </c>
      <c r="I35" s="145" t="e">
        <f aca="true" t="shared" si="3" ref="I35:I40">H35/$G$609</f>
        <v>#DIV/0!</v>
      </c>
      <c r="J35" s="144"/>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row>
    <row r="36" spans="1:66" ht="25.5" outlineLevel="1">
      <c r="A36" s="18" t="s">
        <v>855</v>
      </c>
      <c r="B36" s="9">
        <v>97625</v>
      </c>
      <c r="C36" s="138" t="s">
        <v>1325</v>
      </c>
      <c r="D36" s="139" t="s">
        <v>928</v>
      </c>
      <c r="E36" s="140" t="s">
        <v>927</v>
      </c>
      <c r="F36" s="150">
        <v>16</v>
      </c>
      <c r="G36" s="36"/>
      <c r="H36" s="2">
        <f t="shared" si="2"/>
        <v>0</v>
      </c>
      <c r="I36" s="145" t="e">
        <f t="shared" si="3"/>
        <v>#DIV/0!</v>
      </c>
      <c r="J36" s="144"/>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row>
    <row r="37" spans="1:66" ht="38.25" outlineLevel="1">
      <c r="A37" s="18" t="s">
        <v>856</v>
      </c>
      <c r="B37" s="9" t="s">
        <v>250</v>
      </c>
      <c r="C37" s="138" t="s">
        <v>1327</v>
      </c>
      <c r="D37" s="139" t="s">
        <v>929</v>
      </c>
      <c r="E37" s="140" t="s">
        <v>918</v>
      </c>
      <c r="F37" s="150">
        <v>22.5</v>
      </c>
      <c r="G37" s="36"/>
      <c r="H37" s="2">
        <f t="shared" si="2"/>
        <v>0</v>
      </c>
      <c r="I37" s="145" t="e">
        <f t="shared" si="3"/>
        <v>#DIV/0!</v>
      </c>
      <c r="J37" s="144"/>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row>
    <row r="38" spans="1:66" ht="25.5" outlineLevel="1">
      <c r="A38" s="18" t="s">
        <v>857</v>
      </c>
      <c r="B38" s="9" t="s">
        <v>254</v>
      </c>
      <c r="C38" s="138" t="s">
        <v>1327</v>
      </c>
      <c r="D38" s="139" t="s">
        <v>930</v>
      </c>
      <c r="E38" s="140" t="s">
        <v>108</v>
      </c>
      <c r="F38" s="150">
        <v>16</v>
      </c>
      <c r="G38" s="36"/>
      <c r="H38" s="2">
        <f t="shared" si="2"/>
        <v>0</v>
      </c>
      <c r="I38" s="145" t="e">
        <f t="shared" si="3"/>
        <v>#DIV/0!</v>
      </c>
      <c r="J38" s="144"/>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row>
    <row r="39" spans="1:66" ht="12.75" outlineLevel="1">
      <c r="A39" s="18" t="s">
        <v>858</v>
      </c>
      <c r="B39" s="9" t="s">
        <v>400</v>
      </c>
      <c r="C39" s="138" t="s">
        <v>1328</v>
      </c>
      <c r="D39" s="139" t="s">
        <v>931</v>
      </c>
      <c r="E39" s="140" t="s">
        <v>108</v>
      </c>
      <c r="F39" s="150">
        <v>7</v>
      </c>
      <c r="G39" s="36"/>
      <c r="H39" s="2">
        <f t="shared" si="2"/>
        <v>0</v>
      </c>
      <c r="I39" s="145" t="e">
        <f t="shared" si="3"/>
        <v>#DIV/0!</v>
      </c>
      <c r="J39" s="144"/>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row>
    <row r="40" spans="1:66" ht="39" outlineLevel="1" thickBot="1">
      <c r="A40" s="18" t="s">
        <v>859</v>
      </c>
      <c r="B40" s="9">
        <v>98525</v>
      </c>
      <c r="C40" s="138" t="s">
        <v>1325</v>
      </c>
      <c r="D40" s="139" t="s">
        <v>932</v>
      </c>
      <c r="E40" s="140" t="s">
        <v>918</v>
      </c>
      <c r="F40" s="150">
        <v>1514.3</v>
      </c>
      <c r="G40" s="36"/>
      <c r="H40" s="2">
        <f t="shared" si="2"/>
        <v>0</v>
      </c>
      <c r="I40" s="145" t="e">
        <f t="shared" si="3"/>
        <v>#DIV/0!</v>
      </c>
      <c r="J40" s="144"/>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row>
    <row r="41" spans="1:66" s="133" customFormat="1" ht="15.75" thickBot="1">
      <c r="A41" s="492">
        <v>2</v>
      </c>
      <c r="B41" s="493"/>
      <c r="C41" s="126"/>
      <c r="D41" s="127" t="s">
        <v>427</v>
      </c>
      <c r="E41" s="128">
        <f>ROUND(SUM(E42,E47,E51),2)</f>
        <v>0</v>
      </c>
      <c r="F41" s="128"/>
      <c r="G41" s="128"/>
      <c r="H41" s="129"/>
      <c r="I41" s="130" t="e">
        <f>E41/$G$609</f>
        <v>#DIV/0!</v>
      </c>
      <c r="J41" s="131"/>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row>
    <row r="42" spans="1:66" s="133" customFormat="1" ht="14.25" outlineLevel="1">
      <c r="A42" s="505" t="s">
        <v>24</v>
      </c>
      <c r="B42" s="506"/>
      <c r="C42" s="134"/>
      <c r="D42" s="135" t="s">
        <v>428</v>
      </c>
      <c r="E42" s="136">
        <f>SUM(H43:H46)</f>
        <v>0</v>
      </c>
      <c r="F42" s="136"/>
      <c r="G42" s="136"/>
      <c r="H42" s="136"/>
      <c r="I42" s="137" t="e">
        <f>E42/$G$609</f>
        <v>#DIV/0!</v>
      </c>
      <c r="J42" s="144"/>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c r="BJ42" s="132"/>
      <c r="BK42" s="132"/>
      <c r="BL42" s="132"/>
      <c r="BM42" s="132"/>
      <c r="BN42" s="132"/>
    </row>
    <row r="43" spans="1:66" s="133" customFormat="1" ht="25.5" outlineLevel="1">
      <c r="A43" s="6" t="s">
        <v>25</v>
      </c>
      <c r="B43" s="14">
        <v>94319</v>
      </c>
      <c r="C43" s="138" t="s">
        <v>1325</v>
      </c>
      <c r="D43" s="139" t="s">
        <v>933</v>
      </c>
      <c r="E43" s="140" t="s">
        <v>927</v>
      </c>
      <c r="F43" s="154">
        <v>297.22</v>
      </c>
      <c r="G43" s="36"/>
      <c r="H43" s="2">
        <f>ROUND(_xlfn.IFERROR(F43*G43," - "),2)</f>
        <v>0</v>
      </c>
      <c r="I43" s="143" t="e">
        <f>H43/$G$609</f>
        <v>#DIV/0!</v>
      </c>
      <c r="J43" s="144"/>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row>
    <row r="44" spans="1:66" s="133" customFormat="1" ht="25.5" outlineLevel="1">
      <c r="A44" s="6" t="s">
        <v>26</v>
      </c>
      <c r="B44" s="9">
        <v>93358</v>
      </c>
      <c r="C44" s="138" t="s">
        <v>1325</v>
      </c>
      <c r="D44" s="139" t="s">
        <v>934</v>
      </c>
      <c r="E44" s="140" t="s">
        <v>927</v>
      </c>
      <c r="F44" s="154">
        <v>273.71</v>
      </c>
      <c r="G44" s="36"/>
      <c r="H44" s="2">
        <f>ROUND(_xlfn.IFERROR(F44*G44," - "),2)</f>
        <v>0</v>
      </c>
      <c r="I44" s="145" t="e">
        <f>H44/$G$609</f>
        <v>#DIV/0!</v>
      </c>
      <c r="J44" s="144"/>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row>
    <row r="45" spans="1:66" s="133" customFormat="1" ht="25.5" outlineLevel="1">
      <c r="A45" s="6" t="s">
        <v>241</v>
      </c>
      <c r="B45" s="9">
        <v>100576</v>
      </c>
      <c r="C45" s="138" t="s">
        <v>1325</v>
      </c>
      <c r="D45" s="139" t="s">
        <v>935</v>
      </c>
      <c r="E45" s="140" t="s">
        <v>918</v>
      </c>
      <c r="F45" s="154">
        <v>184.37</v>
      </c>
      <c r="G45" s="36"/>
      <c r="H45" s="2">
        <f>ROUND(_xlfn.IFERROR(F45*G45," - "),2)</f>
        <v>0</v>
      </c>
      <c r="I45" s="145" t="e">
        <f>H45/$G$609</f>
        <v>#DIV/0!</v>
      </c>
      <c r="J45" s="144"/>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row>
    <row r="46" spans="1:66" s="133" customFormat="1" ht="25.5" outlineLevel="1">
      <c r="A46" s="6" t="s">
        <v>242</v>
      </c>
      <c r="B46" s="9">
        <v>93382</v>
      </c>
      <c r="C46" s="138" t="s">
        <v>1325</v>
      </c>
      <c r="D46" s="139" t="s">
        <v>936</v>
      </c>
      <c r="E46" s="140" t="s">
        <v>927</v>
      </c>
      <c r="F46" s="154">
        <v>234.42</v>
      </c>
      <c r="G46" s="36"/>
      <c r="H46" s="2">
        <f>ROUND(_xlfn.IFERROR(F46*G46," - "),2)</f>
        <v>0</v>
      </c>
      <c r="I46" s="145" t="e">
        <f>H46/$G$609</f>
        <v>#DIV/0!</v>
      </c>
      <c r="J46" s="144"/>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row>
    <row r="47" spans="1:66" s="133" customFormat="1" ht="14.25" outlineLevel="1">
      <c r="A47" s="499" t="s">
        <v>27</v>
      </c>
      <c r="B47" s="500"/>
      <c r="C47" s="146"/>
      <c r="D47" s="153" t="s">
        <v>429</v>
      </c>
      <c r="E47" s="148">
        <f>SUM(H48:H50)</f>
        <v>0</v>
      </c>
      <c r="F47" s="148"/>
      <c r="G47" s="148"/>
      <c r="H47" s="148"/>
      <c r="I47" s="149" t="e">
        <f>E47/$G$609</f>
        <v>#DIV/0!</v>
      </c>
      <c r="J47" s="144"/>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row>
    <row r="48" spans="1:66" s="133" customFormat="1" ht="25.5" outlineLevel="1">
      <c r="A48" s="6" t="s">
        <v>28</v>
      </c>
      <c r="B48" s="14">
        <v>93358</v>
      </c>
      <c r="C48" s="138" t="s">
        <v>1325</v>
      </c>
      <c r="D48" s="139" t="s">
        <v>934</v>
      </c>
      <c r="E48" s="140" t="s">
        <v>927</v>
      </c>
      <c r="F48" s="150">
        <v>15.59</v>
      </c>
      <c r="G48" s="36"/>
      <c r="H48" s="2">
        <f>ROUND(_xlfn.IFERROR(F48*G48," - "),2)</f>
        <v>0</v>
      </c>
      <c r="I48" s="143" t="e">
        <f>H48/$G$609</f>
        <v>#DIV/0!</v>
      </c>
      <c r="J48" s="144"/>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row>
    <row r="49" spans="1:66" s="133" customFormat="1" ht="25.5" outlineLevel="1">
      <c r="A49" s="6" t="s">
        <v>29</v>
      </c>
      <c r="B49" s="15">
        <v>100576</v>
      </c>
      <c r="C49" s="138" t="s">
        <v>1325</v>
      </c>
      <c r="D49" s="139" t="s">
        <v>935</v>
      </c>
      <c r="E49" s="140" t="s">
        <v>918</v>
      </c>
      <c r="F49" s="150">
        <v>12.95</v>
      </c>
      <c r="G49" s="36"/>
      <c r="H49" s="2">
        <f>ROUND(_xlfn.IFERROR(F49*G49," - "),2)</f>
        <v>0</v>
      </c>
      <c r="I49" s="155" t="e">
        <f>H49/$G$609</f>
        <v>#DIV/0!</v>
      </c>
      <c r="J49" s="144"/>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row>
    <row r="50" spans="1:66" s="133" customFormat="1" ht="25.5" outlineLevel="1">
      <c r="A50" s="6" t="s">
        <v>238</v>
      </c>
      <c r="B50" s="15">
        <v>93382</v>
      </c>
      <c r="C50" s="138" t="s">
        <v>1325</v>
      </c>
      <c r="D50" s="139" t="s">
        <v>936</v>
      </c>
      <c r="E50" s="140" t="s">
        <v>927</v>
      </c>
      <c r="F50" s="150">
        <v>11.41</v>
      </c>
      <c r="G50" s="36"/>
      <c r="H50" s="2">
        <f>ROUND(_xlfn.IFERROR(F50*G50," - "),2)</f>
        <v>0</v>
      </c>
      <c r="I50" s="155" t="e">
        <f>H50/$G$609</f>
        <v>#DIV/0!</v>
      </c>
      <c r="J50" s="144"/>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row>
    <row r="51" spans="1:66" s="133" customFormat="1" ht="14.25" outlineLevel="1">
      <c r="A51" s="499" t="s">
        <v>30</v>
      </c>
      <c r="B51" s="500"/>
      <c r="C51" s="146"/>
      <c r="D51" s="153" t="s">
        <v>845</v>
      </c>
      <c r="E51" s="148">
        <f>SUM(H52:H54)</f>
        <v>0</v>
      </c>
      <c r="F51" s="148"/>
      <c r="G51" s="148"/>
      <c r="H51" s="148"/>
      <c r="I51" s="149" t="e">
        <f>E51/$G$609</f>
        <v>#DIV/0!</v>
      </c>
      <c r="J51" s="144"/>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row>
    <row r="52" spans="1:66" s="133" customFormat="1" ht="25.5" outlineLevel="1">
      <c r="A52" s="6" t="s">
        <v>31</v>
      </c>
      <c r="B52" s="1">
        <v>93358</v>
      </c>
      <c r="C52" s="138" t="s">
        <v>1325</v>
      </c>
      <c r="D52" s="139" t="s">
        <v>934</v>
      </c>
      <c r="E52" s="140" t="s">
        <v>927</v>
      </c>
      <c r="F52" s="154">
        <v>20.41</v>
      </c>
      <c r="G52" s="36"/>
      <c r="H52" s="2">
        <f>ROUND(_xlfn.IFERROR(F52*G52," - "),2)</f>
        <v>0</v>
      </c>
      <c r="I52" s="143" t="e">
        <f>H52/$G$609</f>
        <v>#DIV/0!</v>
      </c>
      <c r="J52" s="144"/>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row>
    <row r="53" spans="1:66" s="133" customFormat="1" ht="25.5" outlineLevel="1">
      <c r="A53" s="6" t="s">
        <v>32</v>
      </c>
      <c r="B53" s="3">
        <v>100576</v>
      </c>
      <c r="C53" s="138" t="s">
        <v>1325</v>
      </c>
      <c r="D53" s="139" t="s">
        <v>935</v>
      </c>
      <c r="E53" s="140" t="s">
        <v>918</v>
      </c>
      <c r="F53" s="154">
        <v>24.83</v>
      </c>
      <c r="G53" s="36"/>
      <c r="H53" s="2">
        <f>ROUND(_xlfn.IFERROR(F53*G53," - "),2)</f>
        <v>0</v>
      </c>
      <c r="I53" s="145" t="e">
        <f>H53/$G$609</f>
        <v>#DIV/0!</v>
      </c>
      <c r="J53" s="144"/>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row>
    <row r="54" spans="1:66" s="133" customFormat="1" ht="26.25" outlineLevel="1" thickBot="1">
      <c r="A54" s="6" t="s">
        <v>33</v>
      </c>
      <c r="B54" s="3">
        <v>93382</v>
      </c>
      <c r="C54" s="138" t="s">
        <v>1325</v>
      </c>
      <c r="D54" s="139" t="s">
        <v>936</v>
      </c>
      <c r="E54" s="140" t="s">
        <v>927</v>
      </c>
      <c r="F54" s="154">
        <v>21.78</v>
      </c>
      <c r="G54" s="36"/>
      <c r="H54" s="2">
        <f>ROUND(_xlfn.IFERROR(F54*G54," - "),2)</f>
        <v>0</v>
      </c>
      <c r="I54" s="145" t="e">
        <f>H54/$G$609</f>
        <v>#DIV/0!</v>
      </c>
      <c r="J54" s="144"/>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row>
    <row r="55" spans="1:66" ht="15.75" thickBot="1">
      <c r="A55" s="492">
        <v>3</v>
      </c>
      <c r="B55" s="493"/>
      <c r="C55" s="126"/>
      <c r="D55" s="127" t="s">
        <v>430</v>
      </c>
      <c r="E55" s="128">
        <f>ROUND(SUM(E56+E67+E77+E87+E94),2)</f>
        <v>0</v>
      </c>
      <c r="F55" s="128"/>
      <c r="G55" s="128"/>
      <c r="H55" s="129"/>
      <c r="I55" s="130" t="e">
        <f>E55/$G$609</f>
        <v>#DIV/0!</v>
      </c>
      <c r="J55" s="131"/>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row>
    <row r="56" spans="1:66" ht="12.75" outlineLevel="1">
      <c r="A56" s="501" t="s">
        <v>34</v>
      </c>
      <c r="B56" s="502"/>
      <c r="C56" s="134"/>
      <c r="D56" s="135" t="s">
        <v>431</v>
      </c>
      <c r="E56" s="136">
        <f>SUM(H57:H66)</f>
        <v>0</v>
      </c>
      <c r="F56" s="136"/>
      <c r="G56" s="136"/>
      <c r="H56" s="136"/>
      <c r="I56" s="137" t="e">
        <f>E56/$G$609</f>
        <v>#DIV/0!</v>
      </c>
      <c r="J56" s="144"/>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row>
    <row r="57" spans="1:66" ht="38.25" outlineLevel="1">
      <c r="A57" s="6" t="s">
        <v>35</v>
      </c>
      <c r="B57" s="14">
        <v>100896</v>
      </c>
      <c r="C57" s="138" t="s">
        <v>1325</v>
      </c>
      <c r="D57" s="139" t="s">
        <v>937</v>
      </c>
      <c r="E57" s="140" t="s">
        <v>920</v>
      </c>
      <c r="F57" s="154">
        <v>259.35</v>
      </c>
      <c r="G57" s="36"/>
      <c r="H57" s="2">
        <f aca="true" t="shared" si="4" ref="H57:H66">ROUND(_xlfn.IFERROR(F57*G57," - "),2)</f>
        <v>0</v>
      </c>
      <c r="I57" s="143" t="e">
        <f aca="true" t="shared" si="5" ref="I57:I66">H57/$G$609</f>
        <v>#DIV/0!</v>
      </c>
      <c r="J57" s="144"/>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row>
    <row r="58" spans="1:66" ht="38.25" outlineLevel="1">
      <c r="A58" s="6" t="s">
        <v>36</v>
      </c>
      <c r="B58" s="156">
        <v>100897</v>
      </c>
      <c r="C58" s="138" t="s">
        <v>1325</v>
      </c>
      <c r="D58" s="139" t="s">
        <v>938</v>
      </c>
      <c r="E58" s="140" t="s">
        <v>920</v>
      </c>
      <c r="F58" s="154">
        <v>259.35</v>
      </c>
      <c r="G58" s="36"/>
      <c r="H58" s="2">
        <f t="shared" si="4"/>
        <v>0</v>
      </c>
      <c r="I58" s="145" t="e">
        <f t="shared" si="5"/>
        <v>#DIV/0!</v>
      </c>
      <c r="J58" s="144"/>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row>
    <row r="59" spans="1:66" ht="12.75" outlineLevel="1">
      <c r="A59" s="6" t="s">
        <v>37</v>
      </c>
      <c r="B59" s="156" t="s">
        <v>374</v>
      </c>
      <c r="C59" s="138" t="s">
        <v>1328</v>
      </c>
      <c r="D59" s="139" t="s">
        <v>939</v>
      </c>
      <c r="E59" s="140" t="s">
        <v>108</v>
      </c>
      <c r="F59" s="154">
        <v>1</v>
      </c>
      <c r="G59" s="36"/>
      <c r="H59" s="2">
        <f t="shared" si="4"/>
        <v>0</v>
      </c>
      <c r="I59" s="145" t="e">
        <f t="shared" si="5"/>
        <v>#DIV/0!</v>
      </c>
      <c r="J59" s="144"/>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row>
    <row r="60" spans="1:66" ht="25.5" outlineLevel="1">
      <c r="A60" s="6" t="s">
        <v>38</v>
      </c>
      <c r="B60" s="156">
        <v>95601</v>
      </c>
      <c r="C60" s="138" t="s">
        <v>1325</v>
      </c>
      <c r="D60" s="139" t="s">
        <v>940</v>
      </c>
      <c r="E60" s="140" t="s">
        <v>108</v>
      </c>
      <c r="F60" s="154">
        <v>50</v>
      </c>
      <c r="G60" s="36"/>
      <c r="H60" s="2">
        <f t="shared" si="4"/>
        <v>0</v>
      </c>
      <c r="I60" s="145" t="e">
        <f t="shared" si="5"/>
        <v>#DIV/0!</v>
      </c>
      <c r="J60" s="144"/>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row>
    <row r="61" spans="1:66" ht="25.5" outlineLevel="1">
      <c r="A61" s="6" t="s">
        <v>39</v>
      </c>
      <c r="B61" s="156">
        <v>96619</v>
      </c>
      <c r="C61" s="138" t="s">
        <v>1325</v>
      </c>
      <c r="D61" s="139" t="s">
        <v>941</v>
      </c>
      <c r="E61" s="140" t="s">
        <v>918</v>
      </c>
      <c r="F61" s="154">
        <v>54.98</v>
      </c>
      <c r="G61" s="36"/>
      <c r="H61" s="2">
        <f t="shared" si="4"/>
        <v>0</v>
      </c>
      <c r="I61" s="145" t="e">
        <f t="shared" si="5"/>
        <v>#DIV/0!</v>
      </c>
      <c r="J61" s="144"/>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row>
    <row r="62" spans="1:66" ht="38.25" outlineLevel="1">
      <c r="A62" s="6" t="s">
        <v>40</v>
      </c>
      <c r="B62" s="156">
        <v>96537</v>
      </c>
      <c r="C62" s="138" t="s">
        <v>1325</v>
      </c>
      <c r="D62" s="139" t="s">
        <v>942</v>
      </c>
      <c r="E62" s="140" t="s">
        <v>918</v>
      </c>
      <c r="F62" s="154">
        <v>209.38</v>
      </c>
      <c r="G62" s="36"/>
      <c r="H62" s="2">
        <f t="shared" si="4"/>
        <v>0</v>
      </c>
      <c r="I62" s="145" t="e">
        <f t="shared" si="5"/>
        <v>#DIV/0!</v>
      </c>
      <c r="J62" s="144"/>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row>
    <row r="63" spans="1:66" ht="25.5" outlineLevel="1">
      <c r="A63" s="6" t="s">
        <v>41</v>
      </c>
      <c r="B63" s="156">
        <v>96546</v>
      </c>
      <c r="C63" s="138" t="s">
        <v>1325</v>
      </c>
      <c r="D63" s="139" t="s">
        <v>943</v>
      </c>
      <c r="E63" s="140" t="s">
        <v>944</v>
      </c>
      <c r="F63" s="154">
        <v>642.08</v>
      </c>
      <c r="G63" s="36"/>
      <c r="H63" s="2">
        <f t="shared" si="4"/>
        <v>0</v>
      </c>
      <c r="I63" s="145" t="e">
        <f t="shared" si="5"/>
        <v>#DIV/0!</v>
      </c>
      <c r="J63" s="144"/>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row>
    <row r="64" spans="1:66" ht="25.5" outlineLevel="1">
      <c r="A64" s="6" t="s">
        <v>42</v>
      </c>
      <c r="B64" s="156">
        <v>96547</v>
      </c>
      <c r="C64" s="138" t="s">
        <v>1325</v>
      </c>
      <c r="D64" s="139" t="s">
        <v>945</v>
      </c>
      <c r="E64" s="140" t="s">
        <v>944</v>
      </c>
      <c r="F64" s="154">
        <v>355.46</v>
      </c>
      <c r="G64" s="36"/>
      <c r="H64" s="2">
        <f t="shared" si="4"/>
        <v>0</v>
      </c>
      <c r="I64" s="145" t="e">
        <f t="shared" si="5"/>
        <v>#DIV/0!</v>
      </c>
      <c r="J64" s="144"/>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row>
    <row r="65" spans="1:66" ht="25.5" outlineLevel="1">
      <c r="A65" s="6" t="s">
        <v>43</v>
      </c>
      <c r="B65" s="156">
        <v>96543</v>
      </c>
      <c r="C65" s="138" t="s">
        <v>1325</v>
      </c>
      <c r="D65" s="139" t="s">
        <v>946</v>
      </c>
      <c r="E65" s="140" t="s">
        <v>944</v>
      </c>
      <c r="F65" s="154">
        <v>486.42</v>
      </c>
      <c r="G65" s="36"/>
      <c r="H65" s="2">
        <f t="shared" si="4"/>
        <v>0</v>
      </c>
      <c r="I65" s="145" t="e">
        <f t="shared" si="5"/>
        <v>#DIV/0!</v>
      </c>
      <c r="J65" s="144"/>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row>
    <row r="66" spans="1:66" ht="38.25" outlineLevel="1">
      <c r="A66" s="6" t="s">
        <v>44</v>
      </c>
      <c r="B66" s="156">
        <v>96557</v>
      </c>
      <c r="C66" s="138" t="s">
        <v>1325</v>
      </c>
      <c r="D66" s="139" t="s">
        <v>947</v>
      </c>
      <c r="E66" s="140" t="s">
        <v>927</v>
      </c>
      <c r="F66" s="154">
        <v>32.96</v>
      </c>
      <c r="G66" s="36"/>
      <c r="H66" s="2">
        <f t="shared" si="4"/>
        <v>0</v>
      </c>
      <c r="I66" s="145" t="e">
        <f t="shared" si="5"/>
        <v>#DIV/0!</v>
      </c>
      <c r="J66" s="144"/>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row>
    <row r="67" spans="1:66" ht="12.75" outlineLevel="1">
      <c r="A67" s="499" t="s">
        <v>46</v>
      </c>
      <c r="B67" s="500"/>
      <c r="C67" s="157"/>
      <c r="D67" s="158" t="s">
        <v>432</v>
      </c>
      <c r="E67" s="159">
        <f>SUM(H68:H76)</f>
        <v>0</v>
      </c>
      <c r="F67" s="148"/>
      <c r="G67" s="148"/>
      <c r="H67" s="148"/>
      <c r="I67" s="149" t="e">
        <f>E67/$G$609</f>
        <v>#DIV/0!</v>
      </c>
      <c r="J67" s="144"/>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row>
    <row r="68" spans="1:66" ht="25.5" outlineLevel="1">
      <c r="A68" s="5" t="s">
        <v>47</v>
      </c>
      <c r="B68" s="160">
        <v>95241</v>
      </c>
      <c r="C68" s="138" t="s">
        <v>1325</v>
      </c>
      <c r="D68" s="139" t="s">
        <v>948</v>
      </c>
      <c r="E68" s="140" t="s">
        <v>918</v>
      </c>
      <c r="F68" s="150">
        <v>124.86</v>
      </c>
      <c r="G68" s="36"/>
      <c r="H68" s="2">
        <f aca="true" t="shared" si="6" ref="H68:H76">ROUND(_xlfn.IFERROR(F68*G68," - "),2)</f>
        <v>0</v>
      </c>
      <c r="I68" s="143" t="e">
        <f aca="true" t="shared" si="7" ref="I68:I76">H68/$G$609</f>
        <v>#DIV/0!</v>
      </c>
      <c r="J68" s="144"/>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row>
    <row r="69" spans="1:66" ht="25.5" outlineLevel="1">
      <c r="A69" s="5" t="s">
        <v>48</v>
      </c>
      <c r="B69" s="156">
        <v>96620</v>
      </c>
      <c r="C69" s="138" t="s">
        <v>1325</v>
      </c>
      <c r="D69" s="139" t="s">
        <v>949</v>
      </c>
      <c r="E69" s="140" t="s">
        <v>927</v>
      </c>
      <c r="F69" s="150">
        <v>119.93</v>
      </c>
      <c r="G69" s="36"/>
      <c r="H69" s="2">
        <f t="shared" si="6"/>
        <v>0</v>
      </c>
      <c r="I69" s="145" t="e">
        <f>H69/$G$609</f>
        <v>#DIV/0!</v>
      </c>
      <c r="J69" s="144"/>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row>
    <row r="70" spans="1:66" ht="32.25" customHeight="1" outlineLevel="1">
      <c r="A70" s="5" t="s">
        <v>49</v>
      </c>
      <c r="B70" s="156">
        <v>96536</v>
      </c>
      <c r="C70" s="138" t="s">
        <v>1325</v>
      </c>
      <c r="D70" s="139" t="s">
        <v>950</v>
      </c>
      <c r="E70" s="140" t="s">
        <v>918</v>
      </c>
      <c r="F70" s="150">
        <v>742.49</v>
      </c>
      <c r="G70" s="36"/>
      <c r="H70" s="2">
        <f t="shared" si="6"/>
        <v>0</v>
      </c>
      <c r="I70" s="145" t="e">
        <f>H70/$G$609</f>
        <v>#DIV/0!</v>
      </c>
      <c r="J70" s="144"/>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row>
    <row r="71" spans="1:66" ht="25.5" outlineLevel="1">
      <c r="A71" s="5" t="s">
        <v>50</v>
      </c>
      <c r="B71" s="156">
        <v>96544</v>
      </c>
      <c r="C71" s="138" t="s">
        <v>1325</v>
      </c>
      <c r="D71" s="139" t="s">
        <v>951</v>
      </c>
      <c r="E71" s="140" t="s">
        <v>944</v>
      </c>
      <c r="F71" s="150">
        <v>21.25</v>
      </c>
      <c r="G71" s="36"/>
      <c r="H71" s="2">
        <f t="shared" si="6"/>
        <v>0</v>
      </c>
      <c r="I71" s="145" t="e">
        <f>H71/$G$609</f>
        <v>#DIV/0!</v>
      </c>
      <c r="J71" s="144"/>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row>
    <row r="72" spans="1:66" ht="25.5" outlineLevel="1">
      <c r="A72" s="5" t="s">
        <v>51</v>
      </c>
      <c r="B72" s="156">
        <v>96545</v>
      </c>
      <c r="C72" s="138" t="s">
        <v>1325</v>
      </c>
      <c r="D72" s="139" t="s">
        <v>952</v>
      </c>
      <c r="E72" s="140" t="s">
        <v>944</v>
      </c>
      <c r="F72" s="150">
        <v>1006.08</v>
      </c>
      <c r="G72" s="36"/>
      <c r="H72" s="2">
        <f t="shared" si="6"/>
        <v>0</v>
      </c>
      <c r="I72" s="145" t="e">
        <f t="shared" si="7"/>
        <v>#DIV/0!</v>
      </c>
      <c r="J72" s="144"/>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row>
    <row r="73" spans="1:66" ht="25.5" outlineLevel="1">
      <c r="A73" s="5" t="s">
        <v>240</v>
      </c>
      <c r="B73" s="156">
        <v>96546</v>
      </c>
      <c r="C73" s="138" t="s">
        <v>1325</v>
      </c>
      <c r="D73" s="139" t="s">
        <v>943</v>
      </c>
      <c r="E73" s="140" t="s">
        <v>944</v>
      </c>
      <c r="F73" s="150">
        <v>110.23</v>
      </c>
      <c r="G73" s="36"/>
      <c r="H73" s="2">
        <f t="shared" si="6"/>
        <v>0</v>
      </c>
      <c r="I73" s="145" t="e">
        <f t="shared" si="7"/>
        <v>#DIV/0!</v>
      </c>
      <c r="J73" s="144"/>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row>
    <row r="74" spans="1:66" ht="25.5" outlineLevel="1">
      <c r="A74" s="5" t="s">
        <v>433</v>
      </c>
      <c r="B74" s="156">
        <v>96547</v>
      </c>
      <c r="C74" s="138" t="s">
        <v>1325</v>
      </c>
      <c r="D74" s="139" t="s">
        <v>945</v>
      </c>
      <c r="E74" s="140" t="s">
        <v>944</v>
      </c>
      <c r="F74" s="150">
        <v>30.41</v>
      </c>
      <c r="G74" s="36"/>
      <c r="H74" s="2">
        <f t="shared" si="6"/>
        <v>0</v>
      </c>
      <c r="I74" s="145" t="e">
        <f t="shared" si="7"/>
        <v>#DIV/0!</v>
      </c>
      <c r="J74" s="144"/>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row>
    <row r="75" spans="1:66" ht="25.5" outlineLevel="1">
      <c r="A75" s="5" t="s">
        <v>434</v>
      </c>
      <c r="B75" s="156">
        <v>96543</v>
      </c>
      <c r="C75" s="138" t="s">
        <v>1325</v>
      </c>
      <c r="D75" s="139" t="s">
        <v>946</v>
      </c>
      <c r="E75" s="140" t="s">
        <v>944</v>
      </c>
      <c r="F75" s="150">
        <v>506.26</v>
      </c>
      <c r="G75" s="36"/>
      <c r="H75" s="2">
        <f t="shared" si="6"/>
        <v>0</v>
      </c>
      <c r="I75" s="145" t="e">
        <f t="shared" si="7"/>
        <v>#DIV/0!</v>
      </c>
      <c r="J75" s="144"/>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row>
    <row r="76" spans="1:66" ht="38.25" outlineLevel="1">
      <c r="A76" s="5" t="s">
        <v>435</v>
      </c>
      <c r="B76" s="8">
        <v>96557</v>
      </c>
      <c r="C76" s="161" t="s">
        <v>1325</v>
      </c>
      <c r="D76" s="162" t="s">
        <v>947</v>
      </c>
      <c r="E76" s="163" t="s">
        <v>927</v>
      </c>
      <c r="F76" s="150">
        <v>49.95</v>
      </c>
      <c r="G76" s="36"/>
      <c r="H76" s="2">
        <f t="shared" si="6"/>
        <v>0</v>
      </c>
      <c r="I76" s="155" t="e">
        <f t="shared" si="7"/>
        <v>#DIV/0!</v>
      </c>
      <c r="J76" s="144"/>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row>
    <row r="77" spans="1:66" ht="12.75" outlineLevel="1">
      <c r="A77" s="499" t="s">
        <v>52</v>
      </c>
      <c r="B77" s="500"/>
      <c r="C77" s="146"/>
      <c r="D77" s="153" t="s">
        <v>438</v>
      </c>
      <c r="E77" s="148">
        <f>SUM(H78:H86)</f>
        <v>0</v>
      </c>
      <c r="F77" s="148"/>
      <c r="G77" s="148"/>
      <c r="H77" s="148"/>
      <c r="I77" s="149" t="e">
        <f>E77/$G$609</f>
        <v>#DIV/0!</v>
      </c>
      <c r="J77" s="144"/>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row>
    <row r="78" spans="1:66" ht="38.25" outlineLevel="1">
      <c r="A78" s="164" t="s">
        <v>53</v>
      </c>
      <c r="B78" s="160">
        <v>100896</v>
      </c>
      <c r="C78" s="138" t="s">
        <v>1325</v>
      </c>
      <c r="D78" s="139" t="s">
        <v>937</v>
      </c>
      <c r="E78" s="140" t="s">
        <v>920</v>
      </c>
      <c r="F78" s="23">
        <v>78.75</v>
      </c>
      <c r="G78" s="36"/>
      <c r="H78" s="2">
        <f aca="true" t="shared" si="8" ref="H78:H86">ROUND(_xlfn.IFERROR(F78*G78," - "),2)</f>
        <v>0</v>
      </c>
      <c r="I78" s="143" t="e">
        <f aca="true" t="shared" si="9" ref="I78:I86">H78/$G$609</f>
        <v>#DIV/0!</v>
      </c>
      <c r="J78" s="144"/>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row>
    <row r="79" spans="1:66" ht="25.5" outlineLevel="1">
      <c r="A79" s="164" t="s">
        <v>54</v>
      </c>
      <c r="B79" s="156">
        <v>95601</v>
      </c>
      <c r="C79" s="138" t="s">
        <v>1325</v>
      </c>
      <c r="D79" s="139" t="s">
        <v>940</v>
      </c>
      <c r="E79" s="140" t="s">
        <v>108</v>
      </c>
      <c r="F79" s="23">
        <v>9</v>
      </c>
      <c r="G79" s="36"/>
      <c r="H79" s="2">
        <f t="shared" si="8"/>
        <v>0</v>
      </c>
      <c r="I79" s="145" t="e">
        <f t="shared" si="9"/>
        <v>#DIV/0!</v>
      </c>
      <c r="J79" s="144"/>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row>
    <row r="80" spans="1:66" ht="25.5" outlineLevel="1">
      <c r="A80" s="164" t="s">
        <v>224</v>
      </c>
      <c r="B80" s="156">
        <v>96620</v>
      </c>
      <c r="C80" s="138" t="s">
        <v>1325</v>
      </c>
      <c r="D80" s="139" t="s">
        <v>949</v>
      </c>
      <c r="E80" s="140" t="s">
        <v>927</v>
      </c>
      <c r="F80" s="23">
        <v>16.2</v>
      </c>
      <c r="G80" s="36"/>
      <c r="H80" s="2">
        <f t="shared" si="8"/>
        <v>0</v>
      </c>
      <c r="I80" s="145" t="e">
        <f t="shared" si="9"/>
        <v>#DIV/0!</v>
      </c>
      <c r="J80" s="144"/>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row>
    <row r="81" spans="1:66" ht="38.25" outlineLevel="1">
      <c r="A81" s="164" t="s">
        <v>225</v>
      </c>
      <c r="B81" s="156">
        <v>96537</v>
      </c>
      <c r="C81" s="138" t="s">
        <v>1325</v>
      </c>
      <c r="D81" s="139" t="s">
        <v>942</v>
      </c>
      <c r="E81" s="140" t="s">
        <v>918</v>
      </c>
      <c r="F81" s="23">
        <v>10.8</v>
      </c>
      <c r="G81" s="36"/>
      <c r="H81" s="2">
        <f t="shared" si="8"/>
        <v>0</v>
      </c>
      <c r="I81" s="145" t="e">
        <f t="shared" si="9"/>
        <v>#DIV/0!</v>
      </c>
      <c r="J81" s="144"/>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row>
    <row r="82" spans="1:66" ht="25.5" outlineLevel="1">
      <c r="A82" s="164" t="s">
        <v>226</v>
      </c>
      <c r="B82" s="156">
        <v>96546</v>
      </c>
      <c r="C82" s="138" t="s">
        <v>1325</v>
      </c>
      <c r="D82" s="139" t="s">
        <v>943</v>
      </c>
      <c r="E82" s="140" t="s">
        <v>944</v>
      </c>
      <c r="F82" s="23">
        <v>297.86</v>
      </c>
      <c r="G82" s="36"/>
      <c r="H82" s="2">
        <f t="shared" si="8"/>
        <v>0</v>
      </c>
      <c r="I82" s="145" t="e">
        <f t="shared" si="9"/>
        <v>#DIV/0!</v>
      </c>
      <c r="J82" s="144"/>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row>
    <row r="83" spans="1:66" ht="25.5" outlineLevel="1">
      <c r="A83" s="164" t="s">
        <v>227</v>
      </c>
      <c r="B83" s="156">
        <v>96547</v>
      </c>
      <c r="C83" s="138" t="s">
        <v>1325</v>
      </c>
      <c r="D83" s="139" t="s">
        <v>945</v>
      </c>
      <c r="E83" s="140" t="s">
        <v>944</v>
      </c>
      <c r="F83" s="23">
        <v>249.18</v>
      </c>
      <c r="G83" s="36"/>
      <c r="H83" s="2">
        <f t="shared" si="8"/>
        <v>0</v>
      </c>
      <c r="I83" s="145" t="e">
        <f t="shared" si="9"/>
        <v>#DIV/0!</v>
      </c>
      <c r="J83" s="144"/>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row>
    <row r="84" spans="1:66" ht="25.5" outlineLevel="1">
      <c r="A84" s="164" t="s">
        <v>243</v>
      </c>
      <c r="B84" s="156">
        <v>96550</v>
      </c>
      <c r="C84" s="138" t="s">
        <v>1325</v>
      </c>
      <c r="D84" s="139" t="s">
        <v>953</v>
      </c>
      <c r="E84" s="140" t="s">
        <v>944</v>
      </c>
      <c r="F84" s="23">
        <v>23.11</v>
      </c>
      <c r="G84" s="36"/>
      <c r="H84" s="2">
        <f t="shared" si="8"/>
        <v>0</v>
      </c>
      <c r="I84" s="145" t="e">
        <f t="shared" si="9"/>
        <v>#DIV/0!</v>
      </c>
      <c r="J84" s="144"/>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row>
    <row r="85" spans="1:66" ht="38.25" outlineLevel="1">
      <c r="A85" s="164" t="s">
        <v>436</v>
      </c>
      <c r="B85" s="156">
        <v>92915</v>
      </c>
      <c r="C85" s="138" t="s">
        <v>1325</v>
      </c>
      <c r="D85" s="139" t="s">
        <v>954</v>
      </c>
      <c r="E85" s="140" t="s">
        <v>944</v>
      </c>
      <c r="F85" s="23">
        <v>29.43</v>
      </c>
      <c r="G85" s="36"/>
      <c r="H85" s="2">
        <f t="shared" si="8"/>
        <v>0</v>
      </c>
      <c r="I85" s="145" t="e">
        <f t="shared" si="9"/>
        <v>#DIV/0!</v>
      </c>
      <c r="J85" s="144"/>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row>
    <row r="86" spans="1:66" ht="25.5" outlineLevel="1">
      <c r="A86" s="164" t="s">
        <v>437</v>
      </c>
      <c r="B86" s="8">
        <v>96558</v>
      </c>
      <c r="C86" s="138" t="s">
        <v>1325</v>
      </c>
      <c r="D86" s="139" t="s">
        <v>955</v>
      </c>
      <c r="E86" s="140" t="s">
        <v>927</v>
      </c>
      <c r="F86" s="23">
        <v>9.73</v>
      </c>
      <c r="G86" s="36"/>
      <c r="H86" s="2">
        <f t="shared" si="8"/>
        <v>0</v>
      </c>
      <c r="I86" s="145" t="e">
        <f t="shared" si="9"/>
        <v>#DIV/0!</v>
      </c>
      <c r="J86" s="144"/>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row>
    <row r="87" spans="1:66" ht="12.75" outlineLevel="1">
      <c r="A87" s="499" t="s">
        <v>251</v>
      </c>
      <c r="B87" s="500"/>
      <c r="C87" s="146"/>
      <c r="D87" s="153" t="s">
        <v>445</v>
      </c>
      <c r="E87" s="148">
        <f>SUM(H88:H93)</f>
        <v>0</v>
      </c>
      <c r="F87" s="148"/>
      <c r="G87" s="148"/>
      <c r="H87" s="148"/>
      <c r="I87" s="149" t="e">
        <f>E87/$G$609</f>
        <v>#DIV/0!</v>
      </c>
      <c r="J87" s="144"/>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row>
    <row r="88" spans="1:66" ht="38.25" outlineLevel="1">
      <c r="A88" s="164" t="s">
        <v>439</v>
      </c>
      <c r="B88" s="160">
        <v>100896</v>
      </c>
      <c r="C88" s="138" t="s">
        <v>1325</v>
      </c>
      <c r="D88" s="139" t="s">
        <v>937</v>
      </c>
      <c r="E88" s="140" t="s">
        <v>920</v>
      </c>
      <c r="F88" s="23">
        <v>25.2</v>
      </c>
      <c r="G88" s="36"/>
      <c r="H88" s="2">
        <f aca="true" t="shared" si="10" ref="H88:H93">ROUND(_xlfn.IFERROR(F88*G88," - "),2)</f>
        <v>0</v>
      </c>
      <c r="I88" s="143" t="e">
        <f aca="true" t="shared" si="11" ref="I88:I93">H88/$G$609</f>
        <v>#DIV/0!</v>
      </c>
      <c r="J88" s="144"/>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row>
    <row r="89" spans="1:66" ht="25.5" outlineLevel="1">
      <c r="A89" s="164" t="s">
        <v>440</v>
      </c>
      <c r="B89" s="156">
        <v>95601</v>
      </c>
      <c r="C89" s="138" t="s">
        <v>1325</v>
      </c>
      <c r="D89" s="139" t="s">
        <v>940</v>
      </c>
      <c r="E89" s="140" t="s">
        <v>108</v>
      </c>
      <c r="F89" s="23">
        <v>4</v>
      </c>
      <c r="G89" s="36"/>
      <c r="H89" s="2">
        <f t="shared" si="10"/>
        <v>0</v>
      </c>
      <c r="I89" s="145" t="e">
        <f t="shared" si="11"/>
        <v>#DIV/0!</v>
      </c>
      <c r="J89" s="144"/>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row>
    <row r="90" spans="1:66" ht="25.5" outlineLevel="1">
      <c r="A90" s="164" t="s">
        <v>441</v>
      </c>
      <c r="B90" s="156">
        <v>96619</v>
      </c>
      <c r="C90" s="138" t="s">
        <v>1325</v>
      </c>
      <c r="D90" s="139" t="s">
        <v>941</v>
      </c>
      <c r="E90" s="140" t="s">
        <v>918</v>
      </c>
      <c r="F90" s="23">
        <v>1.8</v>
      </c>
      <c r="G90" s="36"/>
      <c r="H90" s="2">
        <f t="shared" si="10"/>
        <v>0</v>
      </c>
      <c r="I90" s="145" t="e">
        <f t="shared" si="11"/>
        <v>#DIV/0!</v>
      </c>
      <c r="J90" s="144"/>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row>
    <row r="91" spans="1:66" ht="38.25" outlineLevel="1">
      <c r="A91" s="164" t="s">
        <v>442</v>
      </c>
      <c r="B91" s="156">
        <v>96537</v>
      </c>
      <c r="C91" s="138" t="s">
        <v>1325</v>
      </c>
      <c r="D91" s="139" t="s">
        <v>942</v>
      </c>
      <c r="E91" s="140" t="s">
        <v>918</v>
      </c>
      <c r="F91" s="23">
        <v>7.2</v>
      </c>
      <c r="G91" s="36"/>
      <c r="H91" s="2">
        <f t="shared" si="10"/>
        <v>0</v>
      </c>
      <c r="I91" s="145" t="e">
        <f t="shared" si="11"/>
        <v>#DIV/0!</v>
      </c>
      <c r="J91" s="144"/>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row>
    <row r="92" spans="1:66" ht="38.25" outlineLevel="1">
      <c r="A92" s="164" t="s">
        <v>443</v>
      </c>
      <c r="B92" s="156">
        <v>92915</v>
      </c>
      <c r="C92" s="138" t="s">
        <v>1325</v>
      </c>
      <c r="D92" s="139" t="s">
        <v>954</v>
      </c>
      <c r="E92" s="140" t="s">
        <v>944</v>
      </c>
      <c r="F92" s="23">
        <v>14.68</v>
      </c>
      <c r="G92" s="36"/>
      <c r="H92" s="2">
        <f t="shared" si="10"/>
        <v>0</v>
      </c>
      <c r="I92" s="145" t="e">
        <f t="shared" si="11"/>
        <v>#DIV/0!</v>
      </c>
      <c r="J92" s="144"/>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row>
    <row r="93" spans="1:66" ht="38.25" outlineLevel="1">
      <c r="A93" s="165" t="s">
        <v>444</v>
      </c>
      <c r="B93" s="8">
        <v>96557</v>
      </c>
      <c r="C93" s="161" t="s">
        <v>1325</v>
      </c>
      <c r="D93" s="162" t="s">
        <v>947</v>
      </c>
      <c r="E93" s="163" t="s">
        <v>927</v>
      </c>
      <c r="F93" s="23">
        <v>0.9</v>
      </c>
      <c r="G93" s="37"/>
      <c r="H93" s="10">
        <f t="shared" si="10"/>
        <v>0</v>
      </c>
      <c r="I93" s="155" t="e">
        <f t="shared" si="11"/>
        <v>#DIV/0!</v>
      </c>
      <c r="J93" s="144"/>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row>
    <row r="94" spans="1:66" ht="12.75" outlineLevel="1">
      <c r="A94" s="498" t="s">
        <v>252</v>
      </c>
      <c r="B94" s="498"/>
      <c r="C94" s="166"/>
      <c r="D94" s="158" t="s">
        <v>447</v>
      </c>
      <c r="E94" s="167">
        <f>SUM(H95:H100)</f>
        <v>0</v>
      </c>
      <c r="F94" s="167"/>
      <c r="G94" s="167"/>
      <c r="H94" s="167"/>
      <c r="I94" s="168" t="e">
        <f>E94/$G$609</f>
        <v>#DIV/0!</v>
      </c>
      <c r="J94" s="144"/>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row>
    <row r="95" spans="1:66" ht="25.5" outlineLevel="1">
      <c r="A95" s="164" t="s">
        <v>446</v>
      </c>
      <c r="B95" s="160">
        <v>95241</v>
      </c>
      <c r="C95" s="138" t="s">
        <v>1325</v>
      </c>
      <c r="D95" s="139" t="s">
        <v>948</v>
      </c>
      <c r="E95" s="140" t="s">
        <v>918</v>
      </c>
      <c r="F95" s="140">
        <v>14.31</v>
      </c>
      <c r="G95" s="36"/>
      <c r="H95" s="2">
        <f aca="true" t="shared" si="12" ref="H95:H100">ROUND(_xlfn.IFERROR(F95*G95," - "),2)</f>
        <v>0</v>
      </c>
      <c r="I95" s="143" t="e">
        <f aca="true" t="shared" si="13" ref="I95:I100">H95/$G$609</f>
        <v>#DIV/0!</v>
      </c>
      <c r="J95" s="144"/>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row>
    <row r="96" spans="1:66" ht="25.5" outlineLevel="1">
      <c r="A96" s="164" t="s">
        <v>448</v>
      </c>
      <c r="B96" s="156">
        <v>96620</v>
      </c>
      <c r="C96" s="138" t="s">
        <v>1325</v>
      </c>
      <c r="D96" s="139" t="s">
        <v>949</v>
      </c>
      <c r="E96" s="140" t="s">
        <v>927</v>
      </c>
      <c r="F96" s="140">
        <v>1.85</v>
      </c>
      <c r="G96" s="36"/>
      <c r="H96" s="2">
        <f t="shared" si="12"/>
        <v>0</v>
      </c>
      <c r="I96" s="145" t="e">
        <f t="shared" si="13"/>
        <v>#DIV/0!</v>
      </c>
      <c r="J96" s="144"/>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row>
    <row r="97" spans="1:66" ht="38.25" outlineLevel="1">
      <c r="A97" s="164" t="s">
        <v>449</v>
      </c>
      <c r="B97" s="156">
        <v>96536</v>
      </c>
      <c r="C97" s="138" t="s">
        <v>1325</v>
      </c>
      <c r="D97" s="139" t="s">
        <v>950</v>
      </c>
      <c r="E97" s="140" t="s">
        <v>918</v>
      </c>
      <c r="F97" s="140">
        <v>45.8</v>
      </c>
      <c r="G97" s="36"/>
      <c r="H97" s="2">
        <f t="shared" si="12"/>
        <v>0</v>
      </c>
      <c r="I97" s="145" t="e">
        <f t="shared" si="13"/>
        <v>#DIV/0!</v>
      </c>
      <c r="J97" s="144"/>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row>
    <row r="98" spans="1:66" ht="25.5" outlineLevel="1">
      <c r="A98" s="164" t="s">
        <v>450</v>
      </c>
      <c r="B98" s="169">
        <v>96545</v>
      </c>
      <c r="C98" s="138" t="s">
        <v>1325</v>
      </c>
      <c r="D98" s="139" t="s">
        <v>952</v>
      </c>
      <c r="E98" s="140" t="s">
        <v>944</v>
      </c>
      <c r="F98" s="140">
        <v>98.59</v>
      </c>
      <c r="G98" s="36"/>
      <c r="H98" s="2">
        <f t="shared" si="12"/>
        <v>0</v>
      </c>
      <c r="I98" s="155" t="e">
        <f t="shared" si="13"/>
        <v>#DIV/0!</v>
      </c>
      <c r="J98" s="144"/>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row>
    <row r="99" spans="1:66" ht="38.25" outlineLevel="1">
      <c r="A99" s="164" t="s">
        <v>451</v>
      </c>
      <c r="B99" s="156">
        <v>92915</v>
      </c>
      <c r="C99" s="138" t="s">
        <v>1325</v>
      </c>
      <c r="D99" s="139" t="s">
        <v>954</v>
      </c>
      <c r="E99" s="140" t="s">
        <v>944</v>
      </c>
      <c r="F99" s="140">
        <v>10.54</v>
      </c>
      <c r="G99" s="36"/>
      <c r="H99" s="2">
        <f t="shared" si="12"/>
        <v>0</v>
      </c>
      <c r="I99" s="145" t="e">
        <f t="shared" si="13"/>
        <v>#DIV/0!</v>
      </c>
      <c r="J99" s="144"/>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row>
    <row r="100" spans="1:66" ht="39" outlineLevel="1" thickBot="1">
      <c r="A100" s="164" t="s">
        <v>452</v>
      </c>
      <c r="B100" s="156">
        <v>96557</v>
      </c>
      <c r="C100" s="138" t="s">
        <v>1325</v>
      </c>
      <c r="D100" s="139" t="s">
        <v>947</v>
      </c>
      <c r="E100" s="140" t="s">
        <v>927</v>
      </c>
      <c r="F100" s="140">
        <v>4.3</v>
      </c>
      <c r="G100" s="36"/>
      <c r="H100" s="2">
        <f t="shared" si="12"/>
        <v>0</v>
      </c>
      <c r="I100" s="145" t="e">
        <f t="shared" si="13"/>
        <v>#DIV/0!</v>
      </c>
      <c r="J100" s="144"/>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row>
    <row r="101" spans="1:66" ht="15.75" thickBot="1">
      <c r="A101" s="492">
        <v>4</v>
      </c>
      <c r="B101" s="493"/>
      <c r="C101" s="126"/>
      <c r="D101" s="127" t="s">
        <v>453</v>
      </c>
      <c r="E101" s="128">
        <f>ROUND(SUM(E102+E108+E115+E117+E122),2)</f>
        <v>0</v>
      </c>
      <c r="F101" s="128"/>
      <c r="G101" s="128"/>
      <c r="H101" s="129"/>
      <c r="I101" s="130" t="e">
        <f>E101/$G$609</f>
        <v>#DIV/0!</v>
      </c>
      <c r="J101" s="131"/>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row>
    <row r="102" spans="1:66" ht="12.75" outlineLevel="1">
      <c r="A102" s="490" t="s">
        <v>55</v>
      </c>
      <c r="B102" s="491"/>
      <c r="C102" s="134"/>
      <c r="D102" s="135" t="s">
        <v>455</v>
      </c>
      <c r="E102" s="136">
        <f>SUM(H103:H107)</f>
        <v>0</v>
      </c>
      <c r="F102" s="136"/>
      <c r="G102" s="136"/>
      <c r="H102" s="136"/>
      <c r="I102" s="137" t="e">
        <f>E102/$G$609</f>
        <v>#DIV/0!</v>
      </c>
      <c r="J102" s="144"/>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row>
    <row r="103" spans="1:66" ht="38.25" outlineLevel="1">
      <c r="A103" s="164" t="s">
        <v>56</v>
      </c>
      <c r="B103" s="160">
        <v>92431</v>
      </c>
      <c r="C103" s="138" t="s">
        <v>1325</v>
      </c>
      <c r="D103" s="139" t="s">
        <v>956</v>
      </c>
      <c r="E103" s="140" t="s">
        <v>918</v>
      </c>
      <c r="F103" s="140">
        <v>510.21</v>
      </c>
      <c r="G103" s="36"/>
      <c r="H103" s="2">
        <f>ROUND(_xlfn.IFERROR(F103*G103," - "),2)</f>
        <v>0</v>
      </c>
      <c r="I103" s="143" t="e">
        <f>H103/$G$609</f>
        <v>#DIV/0!</v>
      </c>
      <c r="J103" s="144"/>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row>
    <row r="104" spans="1:66" ht="38.25" outlineLevel="1">
      <c r="A104" s="164" t="s">
        <v>57</v>
      </c>
      <c r="B104" s="156">
        <v>92778</v>
      </c>
      <c r="C104" s="138" t="s">
        <v>1325</v>
      </c>
      <c r="D104" s="139" t="s">
        <v>957</v>
      </c>
      <c r="E104" s="140" t="s">
        <v>944</v>
      </c>
      <c r="F104" s="140">
        <v>1057.5</v>
      </c>
      <c r="G104" s="36"/>
      <c r="H104" s="2">
        <f>ROUND(_xlfn.IFERROR(F104*G104," - "),2)</f>
        <v>0</v>
      </c>
      <c r="I104" s="145" t="e">
        <f>H104/$G$609</f>
        <v>#DIV/0!</v>
      </c>
      <c r="J104" s="144"/>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row>
    <row r="105" spans="1:66" ht="38.25" outlineLevel="1">
      <c r="A105" s="164" t="s">
        <v>58</v>
      </c>
      <c r="B105" s="156">
        <v>92779</v>
      </c>
      <c r="C105" s="138" t="s">
        <v>1325</v>
      </c>
      <c r="D105" s="139" t="s">
        <v>958</v>
      </c>
      <c r="E105" s="140" t="s">
        <v>944</v>
      </c>
      <c r="F105" s="140">
        <v>657.88</v>
      </c>
      <c r="G105" s="36"/>
      <c r="H105" s="2">
        <f>ROUND(_xlfn.IFERROR(F105*G105," - "),2)</f>
        <v>0</v>
      </c>
      <c r="I105" s="145" t="e">
        <f>H105/$G$609</f>
        <v>#DIV/0!</v>
      </c>
      <c r="J105" s="144"/>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row>
    <row r="106" spans="1:66" ht="38.25" outlineLevel="1">
      <c r="A106" s="164" t="s">
        <v>199</v>
      </c>
      <c r="B106" s="156">
        <v>92775</v>
      </c>
      <c r="C106" s="138" t="s">
        <v>1325</v>
      </c>
      <c r="D106" s="139" t="s">
        <v>959</v>
      </c>
      <c r="E106" s="140" t="s">
        <v>944</v>
      </c>
      <c r="F106" s="140">
        <v>627.66</v>
      </c>
      <c r="G106" s="36"/>
      <c r="H106" s="2">
        <f>ROUND(_xlfn.IFERROR(F106*G106," - "),2)</f>
        <v>0</v>
      </c>
      <c r="I106" s="145" t="e">
        <f>H106/$G$609</f>
        <v>#DIV/0!</v>
      </c>
      <c r="J106" s="144"/>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row>
    <row r="107" spans="1:66" ht="38.25" outlineLevel="1">
      <c r="A107" s="164" t="s">
        <v>454</v>
      </c>
      <c r="B107" s="156">
        <v>92722</v>
      </c>
      <c r="C107" s="138" t="s">
        <v>1325</v>
      </c>
      <c r="D107" s="139" t="s">
        <v>960</v>
      </c>
      <c r="E107" s="140" t="s">
        <v>927</v>
      </c>
      <c r="F107" s="140">
        <v>28.15</v>
      </c>
      <c r="G107" s="36"/>
      <c r="H107" s="2">
        <f>ROUND(_xlfn.IFERROR(F107*G107," - "),2)</f>
        <v>0</v>
      </c>
      <c r="I107" s="145" t="e">
        <f>H107/$G$609</f>
        <v>#DIV/0!</v>
      </c>
      <c r="J107" s="144"/>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row>
    <row r="108" spans="1:66" ht="12.75" outlineLevel="1">
      <c r="A108" s="499" t="s">
        <v>59</v>
      </c>
      <c r="B108" s="500"/>
      <c r="C108" s="146"/>
      <c r="D108" s="170" t="s">
        <v>461</v>
      </c>
      <c r="E108" s="148">
        <f>SUM(H109:H114)</f>
        <v>0</v>
      </c>
      <c r="F108" s="148"/>
      <c r="G108" s="148"/>
      <c r="H108" s="148"/>
      <c r="I108" s="149" t="e">
        <f>E108/$G$609</f>
        <v>#DIV/0!</v>
      </c>
      <c r="J108" s="144"/>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row>
    <row r="109" spans="1:66" ht="38.25" outlineLevel="1">
      <c r="A109" s="171" t="s">
        <v>60</v>
      </c>
      <c r="B109" s="172">
        <v>92471</v>
      </c>
      <c r="C109" s="173" t="s">
        <v>1325</v>
      </c>
      <c r="D109" s="174" t="s">
        <v>961</v>
      </c>
      <c r="E109" s="175" t="s">
        <v>918</v>
      </c>
      <c r="F109" s="176">
        <v>597.12</v>
      </c>
      <c r="G109" s="38"/>
      <c r="H109" s="16">
        <f aca="true" t="shared" si="14" ref="H109:H114">ROUND(_xlfn.IFERROR(F109*G109," - "),2)</f>
        <v>0</v>
      </c>
      <c r="I109" s="177" t="e">
        <f aca="true" t="shared" si="15" ref="I109:I114">H109/$G$609</f>
        <v>#DIV/0!</v>
      </c>
      <c r="J109" s="144"/>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row>
    <row r="110" spans="1:66" ht="38.25" outlineLevel="1">
      <c r="A110" s="178" t="s">
        <v>456</v>
      </c>
      <c r="B110" s="179">
        <v>92777</v>
      </c>
      <c r="C110" s="180" t="s">
        <v>1325</v>
      </c>
      <c r="D110" s="181" t="s">
        <v>962</v>
      </c>
      <c r="E110" s="182" t="s">
        <v>944</v>
      </c>
      <c r="F110" s="183">
        <v>1058.64</v>
      </c>
      <c r="G110" s="39"/>
      <c r="H110" s="17">
        <f t="shared" si="14"/>
        <v>0</v>
      </c>
      <c r="I110" s="184" t="e">
        <f t="shared" si="15"/>
        <v>#DIV/0!</v>
      </c>
      <c r="J110" s="144"/>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row>
    <row r="111" spans="1:66" ht="38.25" outlineLevel="1">
      <c r="A111" s="178" t="s">
        <v>457</v>
      </c>
      <c r="B111" s="179">
        <v>92778</v>
      </c>
      <c r="C111" s="180" t="s">
        <v>1325</v>
      </c>
      <c r="D111" s="181" t="s">
        <v>957</v>
      </c>
      <c r="E111" s="182" t="s">
        <v>944</v>
      </c>
      <c r="F111" s="183">
        <v>62.37</v>
      </c>
      <c r="G111" s="39"/>
      <c r="H111" s="17">
        <f t="shared" si="14"/>
        <v>0</v>
      </c>
      <c r="I111" s="184" t="e">
        <f t="shared" si="15"/>
        <v>#DIV/0!</v>
      </c>
      <c r="J111" s="144"/>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row>
    <row r="112" spans="1:66" ht="38.25" outlineLevel="1">
      <c r="A112" s="178" t="s">
        <v>458</v>
      </c>
      <c r="B112" s="179">
        <v>92779</v>
      </c>
      <c r="C112" s="180" t="s">
        <v>1325</v>
      </c>
      <c r="D112" s="181" t="s">
        <v>958</v>
      </c>
      <c r="E112" s="182" t="s">
        <v>944</v>
      </c>
      <c r="F112" s="183">
        <v>7.16</v>
      </c>
      <c r="G112" s="39"/>
      <c r="H112" s="17">
        <f t="shared" si="14"/>
        <v>0</v>
      </c>
      <c r="I112" s="184" t="e">
        <f t="shared" si="15"/>
        <v>#DIV/0!</v>
      </c>
      <c r="J112" s="144"/>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row>
    <row r="113" spans="1:66" ht="38.25" outlineLevel="1">
      <c r="A113" s="178" t="s">
        <v>459</v>
      </c>
      <c r="B113" s="179">
        <v>92775</v>
      </c>
      <c r="C113" s="180" t="s">
        <v>1325</v>
      </c>
      <c r="D113" s="181" t="s">
        <v>959</v>
      </c>
      <c r="E113" s="182" t="s">
        <v>944</v>
      </c>
      <c r="F113" s="183">
        <v>571.09</v>
      </c>
      <c r="G113" s="39"/>
      <c r="H113" s="17">
        <f t="shared" si="14"/>
        <v>0</v>
      </c>
      <c r="I113" s="184" t="e">
        <f t="shared" si="15"/>
        <v>#DIV/0!</v>
      </c>
      <c r="J113" s="144"/>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row>
    <row r="114" spans="1:66" ht="38.25" outlineLevel="1">
      <c r="A114" s="178" t="s">
        <v>460</v>
      </c>
      <c r="B114" s="156">
        <v>96557</v>
      </c>
      <c r="C114" s="180" t="s">
        <v>1325</v>
      </c>
      <c r="D114" s="181" t="s">
        <v>947</v>
      </c>
      <c r="E114" s="182" t="s">
        <v>927</v>
      </c>
      <c r="F114" s="185">
        <v>40.3</v>
      </c>
      <c r="G114" s="39"/>
      <c r="H114" s="17">
        <f t="shared" si="14"/>
        <v>0</v>
      </c>
      <c r="I114" s="184" t="e">
        <f t="shared" si="15"/>
        <v>#DIV/0!</v>
      </c>
      <c r="J114" s="144"/>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row>
    <row r="115" spans="1:66" ht="12.75" outlineLevel="1">
      <c r="A115" s="499" t="s">
        <v>61</v>
      </c>
      <c r="B115" s="500"/>
      <c r="C115" s="146"/>
      <c r="D115" s="170" t="s">
        <v>462</v>
      </c>
      <c r="E115" s="148">
        <f>SUM(H116:H116)</f>
        <v>0</v>
      </c>
      <c r="F115" s="148"/>
      <c r="G115" s="148"/>
      <c r="H115" s="148"/>
      <c r="I115" s="149" t="e">
        <f>E115/$G$609</f>
        <v>#DIV/0!</v>
      </c>
      <c r="J115" s="144"/>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row>
    <row r="116" spans="1:66" ht="25.5" outlineLevel="1">
      <c r="A116" s="5" t="s">
        <v>62</v>
      </c>
      <c r="B116" s="160">
        <v>93183</v>
      </c>
      <c r="C116" s="138" t="s">
        <v>1325</v>
      </c>
      <c r="D116" s="139" t="s">
        <v>963</v>
      </c>
      <c r="E116" s="140" t="s">
        <v>920</v>
      </c>
      <c r="F116" s="140">
        <v>216.92</v>
      </c>
      <c r="G116" s="36"/>
      <c r="H116" s="2">
        <f>ROUND(_xlfn.IFERROR(F116*G116," - "),2)</f>
        <v>0</v>
      </c>
      <c r="I116" s="143" t="e">
        <f>H116/$G$609</f>
        <v>#DIV/0!</v>
      </c>
      <c r="J116" s="144"/>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row>
    <row r="117" spans="1:66" ht="12.75" outlineLevel="1">
      <c r="A117" s="499" t="s">
        <v>63</v>
      </c>
      <c r="B117" s="500"/>
      <c r="C117" s="146"/>
      <c r="D117" s="170" t="s">
        <v>467</v>
      </c>
      <c r="E117" s="148">
        <f>SUM(H118:H121)</f>
        <v>0</v>
      </c>
      <c r="F117" s="148"/>
      <c r="G117" s="148"/>
      <c r="H117" s="148"/>
      <c r="I117" s="149" t="e">
        <f>E117/$G$609</f>
        <v>#DIV/0!</v>
      </c>
      <c r="J117" s="144"/>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row>
    <row r="118" spans="1:66" ht="38.25" outlineLevel="1">
      <c r="A118" s="18" t="s">
        <v>64</v>
      </c>
      <c r="B118" s="160">
        <v>92431</v>
      </c>
      <c r="C118" s="138" t="s">
        <v>1325</v>
      </c>
      <c r="D118" s="139" t="s">
        <v>956</v>
      </c>
      <c r="E118" s="140" t="s">
        <v>918</v>
      </c>
      <c r="F118" s="140">
        <v>16.02</v>
      </c>
      <c r="G118" s="36"/>
      <c r="H118" s="2">
        <f>ROUND(_xlfn.IFERROR(F118*G118," - "),2)</f>
        <v>0</v>
      </c>
      <c r="I118" s="143" t="e">
        <f>H118/$G$609</f>
        <v>#DIV/0!</v>
      </c>
      <c r="J118" s="144"/>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row>
    <row r="119" spans="1:66" ht="38.25" outlineLevel="1">
      <c r="A119" s="18" t="s">
        <v>468</v>
      </c>
      <c r="B119" s="160">
        <v>92777</v>
      </c>
      <c r="C119" s="138" t="s">
        <v>1325</v>
      </c>
      <c r="D119" s="139" t="s">
        <v>962</v>
      </c>
      <c r="E119" s="140" t="s">
        <v>944</v>
      </c>
      <c r="F119" s="140">
        <v>41.19</v>
      </c>
      <c r="G119" s="36"/>
      <c r="H119" s="2">
        <f>ROUND(_xlfn.IFERROR(F119*G119," - "),2)</f>
        <v>0</v>
      </c>
      <c r="I119" s="145" t="e">
        <f>H119/$G$609</f>
        <v>#DIV/0!</v>
      </c>
      <c r="J119" s="144"/>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row>
    <row r="120" spans="1:66" ht="38.25" outlineLevel="1">
      <c r="A120" s="18" t="s">
        <v>469</v>
      </c>
      <c r="B120" s="160">
        <v>92775</v>
      </c>
      <c r="C120" s="138" t="s">
        <v>1325</v>
      </c>
      <c r="D120" s="139" t="s">
        <v>959</v>
      </c>
      <c r="E120" s="140" t="s">
        <v>944</v>
      </c>
      <c r="F120" s="140">
        <v>9.13</v>
      </c>
      <c r="G120" s="36"/>
      <c r="H120" s="2">
        <f>ROUND(_xlfn.IFERROR(F120*G120," - "),2)</f>
        <v>0</v>
      </c>
      <c r="I120" s="145" t="e">
        <f>H120/$G$609</f>
        <v>#DIV/0!</v>
      </c>
      <c r="J120" s="144"/>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row>
    <row r="121" spans="1:66" ht="38.25" outlineLevel="1">
      <c r="A121" s="18" t="s">
        <v>470</v>
      </c>
      <c r="B121" s="186">
        <v>92722</v>
      </c>
      <c r="C121" s="161" t="s">
        <v>1325</v>
      </c>
      <c r="D121" s="162" t="s">
        <v>960</v>
      </c>
      <c r="E121" s="163" t="s">
        <v>927</v>
      </c>
      <c r="F121" s="140">
        <v>0.66</v>
      </c>
      <c r="G121" s="36"/>
      <c r="H121" s="2">
        <f>ROUND(_xlfn.IFERROR(F121*G121," - "),2)</f>
        <v>0</v>
      </c>
      <c r="I121" s="155" t="e">
        <f>H121/$G$609</f>
        <v>#DIV/0!</v>
      </c>
      <c r="J121" s="144"/>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row>
    <row r="122" spans="1:66" ht="13.5" customHeight="1" outlineLevel="1">
      <c r="A122" s="499" t="s">
        <v>253</v>
      </c>
      <c r="B122" s="500"/>
      <c r="C122" s="146"/>
      <c r="D122" s="170" t="s">
        <v>473</v>
      </c>
      <c r="E122" s="148">
        <f>SUM(H123:H128)</f>
        <v>0</v>
      </c>
      <c r="F122" s="148"/>
      <c r="G122" s="148"/>
      <c r="H122" s="148"/>
      <c r="I122" s="149" t="e">
        <f>E122/$G$609</f>
        <v>#DIV/0!</v>
      </c>
      <c r="J122" s="144"/>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row>
    <row r="123" spans="1:66" ht="38.25" outlineLevel="1">
      <c r="A123" s="19" t="s">
        <v>463</v>
      </c>
      <c r="B123" s="172">
        <v>92431</v>
      </c>
      <c r="C123" s="173" t="s">
        <v>1325</v>
      </c>
      <c r="D123" s="174" t="s">
        <v>956</v>
      </c>
      <c r="E123" s="175" t="s">
        <v>918</v>
      </c>
      <c r="F123" s="176">
        <v>22.66</v>
      </c>
      <c r="G123" s="38"/>
      <c r="H123" s="16">
        <f aca="true" t="shared" si="16" ref="H123:H128">ROUND(_xlfn.IFERROR(F123*G123," - "),2)</f>
        <v>0</v>
      </c>
      <c r="I123" s="177" t="e">
        <f aca="true" t="shared" si="17" ref="I123:I128">H123/$G$609</f>
        <v>#DIV/0!</v>
      </c>
      <c r="J123" s="144"/>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row>
    <row r="124" spans="1:66" ht="38.25" outlineLevel="1">
      <c r="A124" s="20" t="s">
        <v>464</v>
      </c>
      <c r="B124" s="179">
        <v>92776</v>
      </c>
      <c r="C124" s="180" t="s">
        <v>1325</v>
      </c>
      <c r="D124" s="181" t="s">
        <v>964</v>
      </c>
      <c r="E124" s="182" t="s">
        <v>944</v>
      </c>
      <c r="F124" s="183">
        <v>18.52</v>
      </c>
      <c r="G124" s="39"/>
      <c r="H124" s="17">
        <f t="shared" si="16"/>
        <v>0</v>
      </c>
      <c r="I124" s="184" t="e">
        <f t="shared" si="17"/>
        <v>#DIV/0!</v>
      </c>
      <c r="J124" s="144"/>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row>
    <row r="125" spans="1:66" ht="38.25" outlineLevel="1">
      <c r="A125" s="20" t="s">
        <v>465</v>
      </c>
      <c r="B125" s="179">
        <v>92777</v>
      </c>
      <c r="C125" s="180" t="s">
        <v>1325</v>
      </c>
      <c r="D125" s="181" t="s">
        <v>962</v>
      </c>
      <c r="E125" s="182" t="s">
        <v>944</v>
      </c>
      <c r="F125" s="183">
        <v>19.5</v>
      </c>
      <c r="G125" s="39"/>
      <c r="H125" s="17">
        <f t="shared" si="16"/>
        <v>0</v>
      </c>
      <c r="I125" s="184" t="e">
        <f t="shared" si="17"/>
        <v>#DIV/0!</v>
      </c>
      <c r="J125" s="144"/>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row>
    <row r="126" spans="1:66" ht="38.25" outlineLevel="1">
      <c r="A126" s="20" t="s">
        <v>466</v>
      </c>
      <c r="B126" s="179">
        <v>92778</v>
      </c>
      <c r="C126" s="180" t="s">
        <v>1325</v>
      </c>
      <c r="D126" s="181" t="s">
        <v>957</v>
      </c>
      <c r="E126" s="182" t="s">
        <v>944</v>
      </c>
      <c r="F126" s="183">
        <v>33.61</v>
      </c>
      <c r="G126" s="39"/>
      <c r="H126" s="17">
        <f t="shared" si="16"/>
        <v>0</v>
      </c>
      <c r="I126" s="184" t="e">
        <f t="shared" si="17"/>
        <v>#DIV/0!</v>
      </c>
      <c r="J126" s="144"/>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row>
    <row r="127" spans="1:66" ht="38.25" outlineLevel="1">
      <c r="A127" s="20" t="s">
        <v>471</v>
      </c>
      <c r="B127" s="179">
        <v>92775</v>
      </c>
      <c r="C127" s="180" t="s">
        <v>1325</v>
      </c>
      <c r="D127" s="181" t="s">
        <v>959</v>
      </c>
      <c r="E127" s="182" t="s">
        <v>944</v>
      </c>
      <c r="F127" s="183">
        <v>19.24</v>
      </c>
      <c r="G127" s="39"/>
      <c r="H127" s="17">
        <f t="shared" si="16"/>
        <v>0</v>
      </c>
      <c r="I127" s="184" t="e">
        <f t="shared" si="17"/>
        <v>#DIV/0!</v>
      </c>
      <c r="J127" s="144"/>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row>
    <row r="128" spans="1:66" ht="39" outlineLevel="1" thickBot="1">
      <c r="A128" s="20" t="s">
        <v>472</v>
      </c>
      <c r="B128" s="179">
        <v>92722</v>
      </c>
      <c r="C128" s="180" t="s">
        <v>1325</v>
      </c>
      <c r="D128" s="181" t="s">
        <v>960</v>
      </c>
      <c r="E128" s="182" t="s">
        <v>927</v>
      </c>
      <c r="F128" s="187">
        <v>1.46</v>
      </c>
      <c r="G128" s="39"/>
      <c r="H128" s="17">
        <f t="shared" si="16"/>
        <v>0</v>
      </c>
      <c r="I128" s="184" t="e">
        <f t="shared" si="17"/>
        <v>#DIV/0!</v>
      </c>
      <c r="J128" s="144"/>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row>
    <row r="129" spans="1:66" ht="15.75" thickBot="1">
      <c r="A129" s="492">
        <v>5</v>
      </c>
      <c r="B129" s="493"/>
      <c r="C129" s="126"/>
      <c r="D129" s="127" t="s">
        <v>474</v>
      </c>
      <c r="E129" s="128">
        <f>ROUND(SUM(E130,E132,E140),2)</f>
        <v>0</v>
      </c>
      <c r="F129" s="128"/>
      <c r="G129" s="128"/>
      <c r="H129" s="129"/>
      <c r="I129" s="130" t="e">
        <f>E129/$G$609</f>
        <v>#DIV/0!</v>
      </c>
      <c r="J129" s="131"/>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row>
    <row r="130" spans="1:66" ht="12.75" outlineLevel="1">
      <c r="A130" s="490" t="s">
        <v>65</v>
      </c>
      <c r="B130" s="491"/>
      <c r="C130" s="134"/>
      <c r="D130" s="135" t="s">
        <v>375</v>
      </c>
      <c r="E130" s="136">
        <f>SUM(H131:H131)</f>
        <v>0</v>
      </c>
      <c r="F130" s="136"/>
      <c r="G130" s="136"/>
      <c r="H130" s="136"/>
      <c r="I130" s="137" t="e">
        <f>E130/$G$609</f>
        <v>#DIV/0!</v>
      </c>
      <c r="J130" s="144"/>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row>
    <row r="131" spans="1:66" ht="38.25" outlineLevel="1">
      <c r="A131" s="6" t="s">
        <v>66</v>
      </c>
      <c r="B131" s="14">
        <v>101162</v>
      </c>
      <c r="C131" s="138" t="s">
        <v>1325</v>
      </c>
      <c r="D131" s="139" t="s">
        <v>965</v>
      </c>
      <c r="E131" s="140" t="s">
        <v>918</v>
      </c>
      <c r="F131" s="154">
        <v>6.1</v>
      </c>
      <c r="G131" s="36"/>
      <c r="H131" s="2">
        <f>ROUND(_xlfn.IFERROR(F131*G131," - "),2)</f>
        <v>0</v>
      </c>
      <c r="I131" s="143" t="e">
        <f>H131/$G$609</f>
        <v>#DIV/0!</v>
      </c>
      <c r="J131" s="144"/>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row>
    <row r="132" spans="1:66" ht="12.75" outlineLevel="1">
      <c r="A132" s="494" t="s">
        <v>67</v>
      </c>
      <c r="B132" s="495"/>
      <c r="C132" s="146"/>
      <c r="D132" s="153" t="s">
        <v>475</v>
      </c>
      <c r="E132" s="148">
        <f>SUM(H133:H139)</f>
        <v>0</v>
      </c>
      <c r="F132" s="148"/>
      <c r="G132" s="148"/>
      <c r="H132" s="148"/>
      <c r="I132" s="149" t="e">
        <f>E132/$G$609</f>
        <v>#DIV/0!</v>
      </c>
      <c r="J132" s="144"/>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row>
    <row r="133" spans="1:66" ht="51" outlineLevel="1">
      <c r="A133" s="188" t="s">
        <v>68</v>
      </c>
      <c r="B133" s="21">
        <v>87489</v>
      </c>
      <c r="C133" s="173" t="s">
        <v>1325</v>
      </c>
      <c r="D133" s="174" t="s">
        <v>966</v>
      </c>
      <c r="E133" s="175" t="s">
        <v>918</v>
      </c>
      <c r="F133" s="189">
        <v>1015.65</v>
      </c>
      <c r="G133" s="38"/>
      <c r="H133" s="16">
        <f aca="true" t="shared" si="18" ref="H133:H139">ROUND(_xlfn.IFERROR(F133*G133," - "),2)</f>
        <v>0</v>
      </c>
      <c r="I133" s="177" t="e">
        <f aca="true" t="shared" si="19" ref="I133:I139">H133/$G$609</f>
        <v>#DIV/0!</v>
      </c>
      <c r="J133" s="144"/>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row>
    <row r="134" spans="1:66" ht="51" outlineLevel="1">
      <c r="A134" s="190" t="s">
        <v>900</v>
      </c>
      <c r="B134" s="22">
        <v>87519</v>
      </c>
      <c r="C134" s="180" t="s">
        <v>1325</v>
      </c>
      <c r="D134" s="181" t="s">
        <v>967</v>
      </c>
      <c r="E134" s="182" t="s">
        <v>918</v>
      </c>
      <c r="F134" s="141">
        <v>16.86</v>
      </c>
      <c r="G134" s="39"/>
      <c r="H134" s="17">
        <f t="shared" si="18"/>
        <v>0</v>
      </c>
      <c r="I134" s="184" t="e">
        <f t="shared" si="19"/>
        <v>#DIV/0!</v>
      </c>
      <c r="J134" s="144"/>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row>
    <row r="135" spans="1:66" ht="51" outlineLevel="1">
      <c r="A135" s="190" t="s">
        <v>901</v>
      </c>
      <c r="B135" s="22">
        <v>87491</v>
      </c>
      <c r="C135" s="180" t="s">
        <v>1325</v>
      </c>
      <c r="D135" s="181" t="s">
        <v>968</v>
      </c>
      <c r="E135" s="182" t="s">
        <v>918</v>
      </c>
      <c r="F135" s="141">
        <v>710.21</v>
      </c>
      <c r="G135" s="39"/>
      <c r="H135" s="17">
        <f t="shared" si="18"/>
        <v>0</v>
      </c>
      <c r="I135" s="184" t="e">
        <f t="shared" si="19"/>
        <v>#DIV/0!</v>
      </c>
      <c r="J135" s="144"/>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row>
    <row r="136" spans="1:66" ht="38.25" outlineLevel="1">
      <c r="A136" s="190" t="s">
        <v>902</v>
      </c>
      <c r="B136" s="22">
        <v>101159</v>
      </c>
      <c r="C136" s="180" t="s">
        <v>1325</v>
      </c>
      <c r="D136" s="181" t="s">
        <v>969</v>
      </c>
      <c r="E136" s="182" t="s">
        <v>918</v>
      </c>
      <c r="F136" s="141">
        <v>13.02</v>
      </c>
      <c r="G136" s="39"/>
      <c r="H136" s="17">
        <f t="shared" si="18"/>
        <v>0</v>
      </c>
      <c r="I136" s="184" t="e">
        <f t="shared" si="19"/>
        <v>#DIV/0!</v>
      </c>
      <c r="J136" s="144"/>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row>
    <row r="137" spans="1:66" ht="25.5" outlineLevel="1">
      <c r="A137" s="190" t="s">
        <v>903</v>
      </c>
      <c r="B137" s="22">
        <v>93202</v>
      </c>
      <c r="C137" s="180" t="s">
        <v>1325</v>
      </c>
      <c r="D137" s="181" t="s">
        <v>970</v>
      </c>
      <c r="E137" s="182" t="s">
        <v>920</v>
      </c>
      <c r="F137" s="141">
        <v>536.28</v>
      </c>
      <c r="G137" s="39"/>
      <c r="H137" s="17">
        <f t="shared" si="18"/>
        <v>0</v>
      </c>
      <c r="I137" s="184" t="e">
        <f t="shared" si="19"/>
        <v>#DIV/0!</v>
      </c>
      <c r="J137" s="144"/>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row>
    <row r="138" spans="1:66" ht="38.25" outlineLevel="1">
      <c r="A138" s="190" t="s">
        <v>904</v>
      </c>
      <c r="B138" s="22">
        <v>102253</v>
      </c>
      <c r="C138" s="180" t="s">
        <v>1325</v>
      </c>
      <c r="D138" s="181" t="s">
        <v>971</v>
      </c>
      <c r="E138" s="182" t="s">
        <v>918</v>
      </c>
      <c r="F138" s="141">
        <v>15.72</v>
      </c>
      <c r="G138" s="39"/>
      <c r="H138" s="17">
        <f t="shared" si="18"/>
        <v>0</v>
      </c>
      <c r="I138" s="184" t="e">
        <f t="shared" si="19"/>
        <v>#DIV/0!</v>
      </c>
      <c r="J138" s="144"/>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row>
    <row r="139" spans="1:66" ht="38.25" outlineLevel="1">
      <c r="A139" s="190" t="s">
        <v>905</v>
      </c>
      <c r="B139" s="22">
        <v>96361</v>
      </c>
      <c r="C139" s="180" t="s">
        <v>1325</v>
      </c>
      <c r="D139" s="181" t="s">
        <v>972</v>
      </c>
      <c r="E139" s="182" t="s">
        <v>918</v>
      </c>
      <c r="F139" s="141">
        <v>7.2</v>
      </c>
      <c r="G139" s="39"/>
      <c r="H139" s="17">
        <f t="shared" si="18"/>
        <v>0</v>
      </c>
      <c r="I139" s="184" t="e">
        <f t="shared" si="19"/>
        <v>#DIV/0!</v>
      </c>
      <c r="J139" s="144"/>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row>
    <row r="140" spans="1:66" ht="12.75" outlineLevel="1">
      <c r="A140" s="494" t="s">
        <v>69</v>
      </c>
      <c r="B140" s="495"/>
      <c r="C140" s="146"/>
      <c r="D140" s="153" t="s">
        <v>476</v>
      </c>
      <c r="E140" s="148">
        <f>SUM(H141:H141)</f>
        <v>0</v>
      </c>
      <c r="F140" s="148"/>
      <c r="G140" s="148"/>
      <c r="H140" s="148"/>
      <c r="I140" s="149" t="e">
        <f>E140/$G$609</f>
        <v>#DIV/0!</v>
      </c>
      <c r="J140" s="144"/>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row>
    <row r="141" spans="1:66" ht="51.75" outlineLevel="1" thickBot="1">
      <c r="A141" s="5" t="s">
        <v>70</v>
      </c>
      <c r="B141" s="14">
        <v>87491</v>
      </c>
      <c r="C141" s="138" t="s">
        <v>1325</v>
      </c>
      <c r="D141" s="139" t="s">
        <v>968</v>
      </c>
      <c r="E141" s="140" t="s">
        <v>918</v>
      </c>
      <c r="F141" s="150">
        <v>42.84</v>
      </c>
      <c r="G141" s="36"/>
      <c r="H141" s="2">
        <f>ROUND(_xlfn.IFERROR(F141*G141," - "),2)</f>
        <v>0</v>
      </c>
      <c r="I141" s="143" t="e">
        <f>H141/$G$609</f>
        <v>#DIV/0!</v>
      </c>
      <c r="J141" s="144"/>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row>
    <row r="142" spans="1:66" ht="15.75" thickBot="1">
      <c r="A142" s="492">
        <v>6</v>
      </c>
      <c r="B142" s="493"/>
      <c r="C142" s="126"/>
      <c r="D142" s="127" t="s">
        <v>161</v>
      </c>
      <c r="E142" s="128">
        <f>ROUND(SUM(E143+E150+E154+E162+E166+E184+E189),2)</f>
        <v>0</v>
      </c>
      <c r="F142" s="128"/>
      <c r="G142" s="128"/>
      <c r="H142" s="129"/>
      <c r="I142" s="130" t="e">
        <f>E142/$G$609</f>
        <v>#DIV/0!</v>
      </c>
      <c r="J142" s="131"/>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row>
    <row r="143" spans="1:66" ht="12.75" outlineLevel="1">
      <c r="A143" s="490" t="s">
        <v>71</v>
      </c>
      <c r="B143" s="491"/>
      <c r="C143" s="134"/>
      <c r="D143" s="135" t="s">
        <v>477</v>
      </c>
      <c r="E143" s="136">
        <f>SUM(H144:H149)</f>
        <v>0</v>
      </c>
      <c r="F143" s="136"/>
      <c r="G143" s="136"/>
      <c r="H143" s="136"/>
      <c r="I143" s="137" t="e">
        <f>E143/$G$609</f>
        <v>#DIV/0!</v>
      </c>
      <c r="J143" s="144"/>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row>
    <row r="144" spans="1:66" ht="51" outlineLevel="1">
      <c r="A144" s="6" t="s">
        <v>72</v>
      </c>
      <c r="B144" s="14">
        <v>90842</v>
      </c>
      <c r="C144" s="138" t="s">
        <v>1325</v>
      </c>
      <c r="D144" s="139" t="s">
        <v>973</v>
      </c>
      <c r="E144" s="140" t="s">
        <v>108</v>
      </c>
      <c r="F144" s="150">
        <v>10</v>
      </c>
      <c r="G144" s="36"/>
      <c r="H144" s="2">
        <f aca="true" t="shared" si="20" ref="H144:H149">ROUND(_xlfn.IFERROR(F144*G144," - "),2)</f>
        <v>0</v>
      </c>
      <c r="I144" s="143" t="e">
        <f aca="true" t="shared" si="21" ref="I144:I149">H144/$G$609</f>
        <v>#DIV/0!</v>
      </c>
      <c r="J144" s="144"/>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row>
    <row r="145" spans="1:66" ht="25.5" outlineLevel="1">
      <c r="A145" s="6" t="s">
        <v>73</v>
      </c>
      <c r="B145" s="9">
        <v>91298</v>
      </c>
      <c r="C145" s="138" t="s">
        <v>1325</v>
      </c>
      <c r="D145" s="139" t="s">
        <v>974</v>
      </c>
      <c r="E145" s="140" t="s">
        <v>108</v>
      </c>
      <c r="F145" s="150">
        <v>5</v>
      </c>
      <c r="G145" s="36"/>
      <c r="H145" s="2">
        <f t="shared" si="20"/>
        <v>0</v>
      </c>
      <c r="I145" s="145" t="e">
        <f t="shared" si="21"/>
        <v>#DIV/0!</v>
      </c>
      <c r="J145" s="144"/>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row>
    <row r="146" spans="1:66" ht="51" outlineLevel="1">
      <c r="A146" s="6" t="s">
        <v>74</v>
      </c>
      <c r="B146" s="9">
        <v>90843</v>
      </c>
      <c r="C146" s="138" t="s">
        <v>1325</v>
      </c>
      <c r="D146" s="139" t="s">
        <v>975</v>
      </c>
      <c r="E146" s="140" t="s">
        <v>108</v>
      </c>
      <c r="F146" s="150">
        <v>10</v>
      </c>
      <c r="G146" s="36"/>
      <c r="H146" s="2">
        <f t="shared" si="20"/>
        <v>0</v>
      </c>
      <c r="I146" s="145" t="e">
        <f t="shared" si="21"/>
        <v>#DIV/0!</v>
      </c>
      <c r="J146" s="144"/>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row>
    <row r="147" spans="1:66" ht="12.75" outlineLevel="1">
      <c r="A147" s="6" t="s">
        <v>478</v>
      </c>
      <c r="B147" s="3" t="s">
        <v>376</v>
      </c>
      <c r="C147" s="138" t="s">
        <v>1328</v>
      </c>
      <c r="D147" s="139" t="s">
        <v>976</v>
      </c>
      <c r="E147" s="140" t="s">
        <v>918</v>
      </c>
      <c r="F147" s="150">
        <v>10</v>
      </c>
      <c r="G147" s="36"/>
      <c r="H147" s="2">
        <f t="shared" si="20"/>
        <v>0</v>
      </c>
      <c r="I147" s="145" t="e">
        <f t="shared" si="21"/>
        <v>#DIV/0!</v>
      </c>
      <c r="J147" s="144"/>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row>
    <row r="148" spans="1:66" ht="38.25" outlineLevel="1">
      <c r="A148" s="6" t="s">
        <v>479</v>
      </c>
      <c r="B148" s="9">
        <v>91306</v>
      </c>
      <c r="C148" s="138" t="s">
        <v>1325</v>
      </c>
      <c r="D148" s="139" t="s">
        <v>977</v>
      </c>
      <c r="E148" s="140" t="s">
        <v>108</v>
      </c>
      <c r="F148" s="150">
        <v>10</v>
      </c>
      <c r="G148" s="36"/>
      <c r="H148" s="2">
        <f t="shared" si="20"/>
        <v>0</v>
      </c>
      <c r="I148" s="145" t="e">
        <f t="shared" si="21"/>
        <v>#DIV/0!</v>
      </c>
      <c r="J148" s="144"/>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row>
    <row r="149" spans="1:66" ht="12.75" outlineLevel="1">
      <c r="A149" s="6" t="s">
        <v>480</v>
      </c>
      <c r="B149" s="4" t="s">
        <v>270</v>
      </c>
      <c r="C149" s="161" t="s">
        <v>1327</v>
      </c>
      <c r="D149" s="162" t="s">
        <v>978</v>
      </c>
      <c r="E149" s="163" t="s">
        <v>918</v>
      </c>
      <c r="F149" s="150">
        <v>4.8</v>
      </c>
      <c r="G149" s="36"/>
      <c r="H149" s="2">
        <f t="shared" si="20"/>
        <v>0</v>
      </c>
      <c r="I149" s="155" t="e">
        <f t="shared" si="21"/>
        <v>#DIV/0!</v>
      </c>
      <c r="J149" s="144"/>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row>
    <row r="150" spans="1:66" ht="12.75" outlineLevel="1">
      <c r="A150" s="494" t="s">
        <v>75</v>
      </c>
      <c r="B150" s="495"/>
      <c r="C150" s="146"/>
      <c r="D150" s="153" t="s">
        <v>481</v>
      </c>
      <c r="E150" s="148">
        <f>SUM(H151:H153)</f>
        <v>0</v>
      </c>
      <c r="F150" s="148"/>
      <c r="G150" s="148"/>
      <c r="H150" s="148"/>
      <c r="I150" s="149" t="e">
        <f>E150/$G$609</f>
        <v>#DIV/0!</v>
      </c>
      <c r="J150" s="144"/>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row>
    <row r="151" spans="1:66" ht="12.75" outlineLevel="1">
      <c r="A151" s="6" t="s">
        <v>76</v>
      </c>
      <c r="B151" s="14">
        <v>100705</v>
      </c>
      <c r="C151" s="138" t="s">
        <v>1325</v>
      </c>
      <c r="D151" s="139" t="s">
        <v>979</v>
      </c>
      <c r="E151" s="140" t="s">
        <v>108</v>
      </c>
      <c r="F151" s="154">
        <v>8</v>
      </c>
      <c r="G151" s="36"/>
      <c r="H151" s="2">
        <f>ROUND(_xlfn.IFERROR(F151*G151," - "),2)</f>
        <v>0</v>
      </c>
      <c r="I151" s="143" t="e">
        <f>H151/$G$609</f>
        <v>#DIV/0!</v>
      </c>
      <c r="J151" s="144"/>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row>
    <row r="152" spans="1:66" ht="25.5" outlineLevel="1">
      <c r="A152" s="6" t="s">
        <v>77</v>
      </c>
      <c r="B152" s="15">
        <v>100866</v>
      </c>
      <c r="C152" s="138" t="s">
        <v>1325</v>
      </c>
      <c r="D152" s="139" t="s">
        <v>980</v>
      </c>
      <c r="E152" s="140" t="s">
        <v>108</v>
      </c>
      <c r="F152" s="154">
        <v>14</v>
      </c>
      <c r="G152" s="36"/>
      <c r="H152" s="2">
        <f>ROUND(_xlfn.IFERROR(F152*G152," - "),2)</f>
        <v>0</v>
      </c>
      <c r="I152" s="155" t="e">
        <f>H152/$G$609</f>
        <v>#DIV/0!</v>
      </c>
      <c r="J152" s="144"/>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row>
    <row r="153" spans="1:66" ht="25.5" outlineLevel="1">
      <c r="A153" s="6" t="s">
        <v>78</v>
      </c>
      <c r="B153" s="4" t="s">
        <v>275</v>
      </c>
      <c r="C153" s="138" t="s">
        <v>1327</v>
      </c>
      <c r="D153" s="139" t="s">
        <v>981</v>
      </c>
      <c r="E153" s="140" t="s">
        <v>920</v>
      </c>
      <c r="F153" s="154">
        <v>48</v>
      </c>
      <c r="G153" s="36"/>
      <c r="H153" s="2">
        <f>ROUND(_xlfn.IFERROR(F153*G153," - "),2)</f>
        <v>0</v>
      </c>
      <c r="I153" s="155" t="e">
        <f>H153/$G$609</f>
        <v>#DIV/0!</v>
      </c>
      <c r="J153" s="144"/>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row>
    <row r="154" spans="1:66" ht="12.75" outlineLevel="1">
      <c r="A154" s="494" t="s">
        <v>79</v>
      </c>
      <c r="B154" s="495"/>
      <c r="C154" s="146"/>
      <c r="D154" s="153" t="s">
        <v>482</v>
      </c>
      <c r="E154" s="148">
        <f>SUM(H155:H161)</f>
        <v>0</v>
      </c>
      <c r="F154" s="148"/>
      <c r="G154" s="148"/>
      <c r="H154" s="148"/>
      <c r="I154" s="149" t="e">
        <f>E154/$G$609</f>
        <v>#DIV/0!</v>
      </c>
      <c r="J154" s="144"/>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row>
    <row r="155" spans="1:66" ht="12.75" outlineLevel="1">
      <c r="A155" s="191" t="s">
        <v>80</v>
      </c>
      <c r="B155" s="151">
        <v>80139</v>
      </c>
      <c r="C155" s="138" t="s">
        <v>1326</v>
      </c>
      <c r="D155" s="139" t="s">
        <v>982</v>
      </c>
      <c r="E155" s="140" t="s">
        <v>918</v>
      </c>
      <c r="F155" s="192">
        <v>2.1</v>
      </c>
      <c r="G155" s="36"/>
      <c r="H155" s="2">
        <f aca="true" t="shared" si="22" ref="H155:H161">ROUND(_xlfn.IFERROR(F155*G155," - "),2)</f>
        <v>0</v>
      </c>
      <c r="I155" s="193" t="e">
        <f aca="true" t="shared" si="23" ref="I155:I161">H155/$G$609</f>
        <v>#DIV/0!</v>
      </c>
      <c r="J155" s="144"/>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row>
    <row r="156" spans="1:66" ht="12.75" outlineLevel="1">
      <c r="A156" s="191" t="s">
        <v>81</v>
      </c>
      <c r="B156" s="151" t="s">
        <v>370</v>
      </c>
      <c r="C156" s="138" t="s">
        <v>1327</v>
      </c>
      <c r="D156" s="139" t="s">
        <v>983</v>
      </c>
      <c r="E156" s="140" t="s">
        <v>918</v>
      </c>
      <c r="F156" s="192">
        <v>1.68</v>
      </c>
      <c r="G156" s="36"/>
      <c r="H156" s="2">
        <f t="shared" si="22"/>
        <v>0</v>
      </c>
      <c r="I156" s="184" t="e">
        <f t="shared" si="23"/>
        <v>#DIV/0!</v>
      </c>
      <c r="J156" s="144"/>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row>
    <row r="157" spans="1:66" ht="25.5" outlineLevel="1">
      <c r="A157" s="191" t="s">
        <v>82</v>
      </c>
      <c r="B157" s="151">
        <v>80126</v>
      </c>
      <c r="C157" s="138" t="s">
        <v>1326</v>
      </c>
      <c r="D157" s="139" t="s">
        <v>984</v>
      </c>
      <c r="E157" s="140" t="s">
        <v>918</v>
      </c>
      <c r="F157" s="192">
        <v>6.72</v>
      </c>
      <c r="G157" s="36"/>
      <c r="H157" s="2">
        <f t="shared" si="22"/>
        <v>0</v>
      </c>
      <c r="I157" s="184" t="e">
        <f t="shared" si="23"/>
        <v>#DIV/0!</v>
      </c>
      <c r="J157" s="144"/>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row>
    <row r="158" spans="1:66" ht="38.25" outlineLevel="1">
      <c r="A158" s="191" t="s">
        <v>186</v>
      </c>
      <c r="B158" s="22">
        <v>100702</v>
      </c>
      <c r="C158" s="138" t="s">
        <v>1325</v>
      </c>
      <c r="D158" s="152" t="s">
        <v>483</v>
      </c>
      <c r="E158" s="140" t="s">
        <v>918</v>
      </c>
      <c r="F158" s="192">
        <v>143.1</v>
      </c>
      <c r="G158" s="36"/>
      <c r="H158" s="2">
        <f t="shared" si="22"/>
        <v>0</v>
      </c>
      <c r="I158" s="184" t="e">
        <f t="shared" si="23"/>
        <v>#DIV/0!</v>
      </c>
      <c r="J158" s="144"/>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row>
    <row r="159" spans="1:66" ht="38.25" outlineLevel="1">
      <c r="A159" s="191" t="s">
        <v>187</v>
      </c>
      <c r="B159" s="22">
        <v>100702</v>
      </c>
      <c r="C159" s="138" t="s">
        <v>1325</v>
      </c>
      <c r="D159" s="152" t="s">
        <v>484</v>
      </c>
      <c r="E159" s="140" t="s">
        <v>918</v>
      </c>
      <c r="F159" s="192">
        <v>5.04</v>
      </c>
      <c r="G159" s="36"/>
      <c r="H159" s="2">
        <f t="shared" si="22"/>
        <v>0</v>
      </c>
      <c r="I159" s="184" t="e">
        <f t="shared" si="23"/>
        <v>#DIV/0!</v>
      </c>
      <c r="J159" s="144"/>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row>
    <row r="160" spans="1:66" ht="38.25" outlineLevel="1">
      <c r="A160" s="191" t="s">
        <v>235</v>
      </c>
      <c r="B160" s="22">
        <v>91341</v>
      </c>
      <c r="C160" s="138" t="s">
        <v>1325</v>
      </c>
      <c r="D160" s="152" t="s">
        <v>485</v>
      </c>
      <c r="E160" s="140" t="s">
        <v>918</v>
      </c>
      <c r="F160" s="192">
        <v>4.08</v>
      </c>
      <c r="G160" s="36"/>
      <c r="H160" s="2">
        <f t="shared" si="22"/>
        <v>0</v>
      </c>
      <c r="I160" s="184" t="e">
        <f t="shared" si="23"/>
        <v>#DIV/0!</v>
      </c>
      <c r="J160" s="144"/>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row>
    <row r="161" spans="1:66" ht="38.25" outlineLevel="1">
      <c r="A161" s="191" t="s">
        <v>236</v>
      </c>
      <c r="B161" s="22">
        <v>91341</v>
      </c>
      <c r="C161" s="138" t="s">
        <v>1325</v>
      </c>
      <c r="D161" s="152" t="s">
        <v>486</v>
      </c>
      <c r="E161" s="140" t="s">
        <v>918</v>
      </c>
      <c r="F161" s="192">
        <v>5.25</v>
      </c>
      <c r="G161" s="36"/>
      <c r="H161" s="2">
        <f t="shared" si="22"/>
        <v>0</v>
      </c>
      <c r="I161" s="184" t="e">
        <f t="shared" si="23"/>
        <v>#DIV/0!</v>
      </c>
      <c r="J161" s="144"/>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row>
    <row r="162" spans="1:66" ht="12.75" outlineLevel="1">
      <c r="A162" s="499" t="s">
        <v>487</v>
      </c>
      <c r="B162" s="500"/>
      <c r="C162" s="146"/>
      <c r="D162" s="170" t="s">
        <v>491</v>
      </c>
      <c r="E162" s="148">
        <f>SUM(H163:H165)</f>
        <v>0</v>
      </c>
      <c r="F162" s="148"/>
      <c r="G162" s="148"/>
      <c r="H162" s="148"/>
      <c r="I162" s="149" t="e">
        <f>E162/$G$609</f>
        <v>#DIV/0!</v>
      </c>
      <c r="J162" s="144"/>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row>
    <row r="163" spans="1:66" ht="25.5" outlineLevel="1">
      <c r="A163" s="194" t="s">
        <v>488</v>
      </c>
      <c r="B163" s="195">
        <v>102183</v>
      </c>
      <c r="C163" s="138" t="s">
        <v>1325</v>
      </c>
      <c r="D163" s="139" t="s">
        <v>985</v>
      </c>
      <c r="E163" s="140" t="s">
        <v>108</v>
      </c>
      <c r="F163" s="192">
        <v>1</v>
      </c>
      <c r="G163" s="36"/>
      <c r="H163" s="2">
        <f>ROUND(_xlfn.IFERROR(F163*G163," - "),2)</f>
        <v>0</v>
      </c>
      <c r="I163" s="193" t="e">
        <f>H163/$G$609</f>
        <v>#DIV/0!</v>
      </c>
      <c r="J163" s="144"/>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row>
    <row r="164" spans="1:66" ht="33.75" customHeight="1" outlineLevel="1">
      <c r="A164" s="194" t="s">
        <v>489</v>
      </c>
      <c r="B164" s="195">
        <v>102185</v>
      </c>
      <c r="C164" s="138" t="s">
        <v>1325</v>
      </c>
      <c r="D164" s="139" t="s">
        <v>986</v>
      </c>
      <c r="E164" s="140" t="s">
        <v>108</v>
      </c>
      <c r="F164" s="192">
        <v>1</v>
      </c>
      <c r="G164" s="36"/>
      <c r="H164" s="2">
        <f>ROUND(_xlfn.IFERROR(F164*G164," - "),2)</f>
        <v>0</v>
      </c>
      <c r="I164" s="193" t="e">
        <f>H164/$G$609</f>
        <v>#DIV/0!</v>
      </c>
      <c r="J164" s="144"/>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row>
    <row r="165" spans="1:66" ht="25.5" outlineLevel="1">
      <c r="A165" s="194" t="s">
        <v>490</v>
      </c>
      <c r="B165" s="195">
        <v>102181</v>
      </c>
      <c r="C165" s="138" t="s">
        <v>1325</v>
      </c>
      <c r="D165" s="139" t="s">
        <v>987</v>
      </c>
      <c r="E165" s="140" t="s">
        <v>918</v>
      </c>
      <c r="F165" s="192">
        <v>3.53</v>
      </c>
      <c r="G165" s="36"/>
      <c r="H165" s="2">
        <f>ROUND(_xlfn.IFERROR(F165*G165," - "),2)</f>
        <v>0</v>
      </c>
      <c r="I165" s="193" t="e">
        <f>H165/$G$609</f>
        <v>#DIV/0!</v>
      </c>
      <c r="J165" s="144"/>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row>
    <row r="166" spans="1:66" ht="12.75" outlineLevel="1">
      <c r="A166" s="499" t="s">
        <v>188</v>
      </c>
      <c r="B166" s="500"/>
      <c r="C166" s="146"/>
      <c r="D166" s="170" t="s">
        <v>495</v>
      </c>
      <c r="E166" s="148">
        <f>SUM(H167:H183)</f>
        <v>0</v>
      </c>
      <c r="F166" s="148"/>
      <c r="G166" s="148"/>
      <c r="H166" s="148"/>
      <c r="I166" s="149" t="e">
        <f>E166/$G$609</f>
        <v>#DIV/0!</v>
      </c>
      <c r="J166" s="144"/>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row>
    <row r="167" spans="1:66" ht="38.25" outlineLevel="1">
      <c r="A167" s="194" t="s">
        <v>189</v>
      </c>
      <c r="B167" s="195">
        <v>94559</v>
      </c>
      <c r="C167" s="138" t="s">
        <v>1325</v>
      </c>
      <c r="D167" s="139" t="s">
        <v>988</v>
      </c>
      <c r="E167" s="140" t="s">
        <v>918</v>
      </c>
      <c r="F167" s="192">
        <v>1.75</v>
      </c>
      <c r="G167" s="36"/>
      <c r="H167" s="2">
        <f aca="true" t="shared" si="24" ref="H167:H183">ROUND(_xlfn.IFERROR(F167*G167," - "),2)</f>
        <v>0</v>
      </c>
      <c r="I167" s="193" t="e">
        <f aca="true" t="shared" si="25" ref="I167:I183">H167/$G$609</f>
        <v>#DIV/0!</v>
      </c>
      <c r="J167" s="144"/>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row>
    <row r="168" spans="1:66" ht="38.25" outlineLevel="1">
      <c r="A168" s="194" t="s">
        <v>237</v>
      </c>
      <c r="B168" s="195">
        <v>94559</v>
      </c>
      <c r="C168" s="138" t="s">
        <v>1325</v>
      </c>
      <c r="D168" s="139" t="s">
        <v>988</v>
      </c>
      <c r="E168" s="140" t="s">
        <v>918</v>
      </c>
      <c r="F168" s="192">
        <v>1.6</v>
      </c>
      <c r="G168" s="36"/>
      <c r="H168" s="2">
        <f t="shared" si="24"/>
        <v>0</v>
      </c>
      <c r="I168" s="193" t="e">
        <f t="shared" si="25"/>
        <v>#DIV/0!</v>
      </c>
      <c r="J168" s="144"/>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row>
    <row r="169" spans="1:66" ht="38.25" outlineLevel="1">
      <c r="A169" s="194" t="s">
        <v>492</v>
      </c>
      <c r="B169" s="195">
        <v>100674</v>
      </c>
      <c r="C169" s="138" t="s">
        <v>1325</v>
      </c>
      <c r="D169" s="139" t="s">
        <v>989</v>
      </c>
      <c r="E169" s="140" t="s">
        <v>918</v>
      </c>
      <c r="F169" s="192">
        <v>3.22</v>
      </c>
      <c r="G169" s="36"/>
      <c r="H169" s="2">
        <f t="shared" si="24"/>
        <v>0</v>
      </c>
      <c r="I169" s="193" t="e">
        <f t="shared" si="25"/>
        <v>#DIV/0!</v>
      </c>
      <c r="J169" s="144"/>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row>
    <row r="170" spans="1:66" ht="38.25" outlineLevel="1">
      <c r="A170" s="194" t="s">
        <v>493</v>
      </c>
      <c r="B170" s="195">
        <v>94559</v>
      </c>
      <c r="C170" s="138" t="s">
        <v>1325</v>
      </c>
      <c r="D170" s="139" t="s">
        <v>988</v>
      </c>
      <c r="E170" s="140" t="s">
        <v>918</v>
      </c>
      <c r="F170" s="192">
        <v>2.03</v>
      </c>
      <c r="G170" s="36"/>
      <c r="H170" s="2">
        <f t="shared" si="24"/>
        <v>0</v>
      </c>
      <c r="I170" s="193" t="e">
        <f t="shared" si="25"/>
        <v>#DIV/0!</v>
      </c>
      <c r="J170" s="144"/>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row>
    <row r="171" spans="1:66" ht="38.25" outlineLevel="1">
      <c r="A171" s="194" t="s">
        <v>494</v>
      </c>
      <c r="B171" s="195">
        <v>100674</v>
      </c>
      <c r="C171" s="138" t="s">
        <v>1325</v>
      </c>
      <c r="D171" s="139" t="s">
        <v>989</v>
      </c>
      <c r="E171" s="140" t="s">
        <v>918</v>
      </c>
      <c r="F171" s="192">
        <v>2.16</v>
      </c>
      <c r="G171" s="36"/>
      <c r="H171" s="2">
        <f t="shared" si="24"/>
        <v>0</v>
      </c>
      <c r="I171" s="193" t="e">
        <f t="shared" si="25"/>
        <v>#DIV/0!</v>
      </c>
      <c r="J171" s="144"/>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row>
    <row r="172" spans="1:66" ht="38.25" outlineLevel="1">
      <c r="A172" s="194" t="s">
        <v>496</v>
      </c>
      <c r="B172" s="195">
        <v>94569</v>
      </c>
      <c r="C172" s="138" t="s">
        <v>1325</v>
      </c>
      <c r="D172" s="139" t="s">
        <v>990</v>
      </c>
      <c r="E172" s="140" t="s">
        <v>918</v>
      </c>
      <c r="F172" s="192">
        <v>2.1</v>
      </c>
      <c r="G172" s="36"/>
      <c r="H172" s="2">
        <f t="shared" si="24"/>
        <v>0</v>
      </c>
      <c r="I172" s="193" t="e">
        <f t="shared" si="25"/>
        <v>#DIV/0!</v>
      </c>
      <c r="J172" s="144"/>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row>
    <row r="173" spans="1:66" ht="38.25" outlineLevel="1">
      <c r="A173" s="194" t="s">
        <v>497</v>
      </c>
      <c r="B173" s="195">
        <v>94569</v>
      </c>
      <c r="C173" s="138" t="s">
        <v>1325</v>
      </c>
      <c r="D173" s="139" t="s">
        <v>990</v>
      </c>
      <c r="E173" s="140" t="s">
        <v>918</v>
      </c>
      <c r="F173" s="192">
        <v>12.6</v>
      </c>
      <c r="G173" s="36"/>
      <c r="H173" s="2">
        <f t="shared" si="24"/>
        <v>0</v>
      </c>
      <c r="I173" s="193" t="e">
        <f t="shared" si="25"/>
        <v>#DIV/0!</v>
      </c>
      <c r="J173" s="144"/>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row>
    <row r="174" spans="1:66" ht="38.25" outlineLevel="1">
      <c r="A174" s="194" t="s">
        <v>498</v>
      </c>
      <c r="B174" s="195">
        <v>94569</v>
      </c>
      <c r="C174" s="138" t="s">
        <v>1325</v>
      </c>
      <c r="D174" s="139" t="s">
        <v>990</v>
      </c>
      <c r="E174" s="140" t="s">
        <v>918</v>
      </c>
      <c r="F174" s="192">
        <v>6.3</v>
      </c>
      <c r="G174" s="36"/>
      <c r="H174" s="2">
        <f t="shared" si="24"/>
        <v>0</v>
      </c>
      <c r="I174" s="193" t="e">
        <f t="shared" si="25"/>
        <v>#DIV/0!</v>
      </c>
      <c r="J174" s="144"/>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row>
    <row r="175" spans="1:66" ht="38.25" outlineLevel="1">
      <c r="A175" s="194" t="s">
        <v>499</v>
      </c>
      <c r="B175" s="195">
        <v>94569</v>
      </c>
      <c r="C175" s="138" t="s">
        <v>1325</v>
      </c>
      <c r="D175" s="139" t="s">
        <v>990</v>
      </c>
      <c r="E175" s="140" t="s">
        <v>918</v>
      </c>
      <c r="F175" s="192">
        <v>18.9</v>
      </c>
      <c r="G175" s="36"/>
      <c r="H175" s="2">
        <f t="shared" si="24"/>
        <v>0</v>
      </c>
      <c r="I175" s="193" t="e">
        <f t="shared" si="25"/>
        <v>#DIV/0!</v>
      </c>
      <c r="J175" s="144"/>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row>
    <row r="176" spans="1:66" ht="38.25" outlineLevel="1">
      <c r="A176" s="194" t="s">
        <v>500</v>
      </c>
      <c r="B176" s="195">
        <v>94569</v>
      </c>
      <c r="C176" s="138" t="s">
        <v>1325</v>
      </c>
      <c r="D176" s="139" t="s">
        <v>990</v>
      </c>
      <c r="E176" s="140" t="s">
        <v>918</v>
      </c>
      <c r="F176" s="192">
        <v>2.1</v>
      </c>
      <c r="G176" s="36"/>
      <c r="H176" s="2">
        <f t="shared" si="24"/>
        <v>0</v>
      </c>
      <c r="I176" s="193" t="e">
        <f t="shared" si="25"/>
        <v>#DIV/0!</v>
      </c>
      <c r="J176" s="144"/>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row>
    <row r="177" spans="1:66" ht="38.25" outlineLevel="1">
      <c r="A177" s="194" t="s">
        <v>501</v>
      </c>
      <c r="B177" s="195">
        <v>94569</v>
      </c>
      <c r="C177" s="138" t="s">
        <v>1325</v>
      </c>
      <c r="D177" s="139" t="s">
        <v>990</v>
      </c>
      <c r="E177" s="140" t="s">
        <v>918</v>
      </c>
      <c r="F177" s="192">
        <v>6.3</v>
      </c>
      <c r="G177" s="36"/>
      <c r="H177" s="2">
        <f t="shared" si="24"/>
        <v>0</v>
      </c>
      <c r="I177" s="193" t="e">
        <f t="shared" si="25"/>
        <v>#DIV/0!</v>
      </c>
      <c r="J177" s="144"/>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row>
    <row r="178" spans="1:66" ht="38.25" outlineLevel="1">
      <c r="A178" s="194" t="s">
        <v>502</v>
      </c>
      <c r="B178" s="195">
        <v>94569</v>
      </c>
      <c r="C178" s="138" t="s">
        <v>1325</v>
      </c>
      <c r="D178" s="139" t="s">
        <v>990</v>
      </c>
      <c r="E178" s="140" t="s">
        <v>918</v>
      </c>
      <c r="F178" s="192">
        <v>8.4</v>
      </c>
      <c r="G178" s="36"/>
      <c r="H178" s="2">
        <f t="shared" si="24"/>
        <v>0</v>
      </c>
      <c r="I178" s="193" t="e">
        <f t="shared" si="25"/>
        <v>#DIV/0!</v>
      </c>
      <c r="J178" s="144"/>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row>
    <row r="179" spans="1:66" ht="38.25" outlineLevel="1">
      <c r="A179" s="194" t="s">
        <v>503</v>
      </c>
      <c r="B179" s="195">
        <v>94569</v>
      </c>
      <c r="C179" s="138" t="s">
        <v>1325</v>
      </c>
      <c r="D179" s="139" t="s">
        <v>990</v>
      </c>
      <c r="E179" s="140" t="s">
        <v>918</v>
      </c>
      <c r="F179" s="192">
        <v>12.6</v>
      </c>
      <c r="G179" s="36"/>
      <c r="H179" s="2">
        <f t="shared" si="24"/>
        <v>0</v>
      </c>
      <c r="I179" s="193" t="e">
        <f t="shared" si="25"/>
        <v>#DIV/0!</v>
      </c>
      <c r="J179" s="144"/>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row>
    <row r="180" spans="1:66" ht="38.25" outlineLevel="1">
      <c r="A180" s="194" t="s">
        <v>504</v>
      </c>
      <c r="B180" s="195">
        <v>94569</v>
      </c>
      <c r="C180" s="138" t="s">
        <v>1325</v>
      </c>
      <c r="D180" s="139" t="s">
        <v>990</v>
      </c>
      <c r="E180" s="140" t="s">
        <v>918</v>
      </c>
      <c r="F180" s="192">
        <v>33.6</v>
      </c>
      <c r="G180" s="36"/>
      <c r="H180" s="2">
        <f t="shared" si="24"/>
        <v>0</v>
      </c>
      <c r="I180" s="193" t="e">
        <f t="shared" si="25"/>
        <v>#DIV/0!</v>
      </c>
      <c r="J180" s="144"/>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row>
    <row r="181" spans="1:66" ht="38.25" outlineLevel="1">
      <c r="A181" s="194" t="s">
        <v>505</v>
      </c>
      <c r="B181" s="195">
        <v>94569</v>
      </c>
      <c r="C181" s="138" t="s">
        <v>1325</v>
      </c>
      <c r="D181" s="139" t="s">
        <v>990</v>
      </c>
      <c r="E181" s="140" t="s">
        <v>918</v>
      </c>
      <c r="F181" s="192">
        <v>16.8</v>
      </c>
      <c r="G181" s="36"/>
      <c r="H181" s="2">
        <f t="shared" si="24"/>
        <v>0</v>
      </c>
      <c r="I181" s="193" t="e">
        <f t="shared" si="25"/>
        <v>#DIV/0!</v>
      </c>
      <c r="J181" s="144"/>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row>
    <row r="182" spans="1:66" ht="38.25" outlineLevel="1">
      <c r="A182" s="194" t="s">
        <v>506</v>
      </c>
      <c r="B182" s="195">
        <v>100674</v>
      </c>
      <c r="C182" s="138" t="s">
        <v>1325</v>
      </c>
      <c r="D182" s="139" t="s">
        <v>989</v>
      </c>
      <c r="E182" s="140" t="s">
        <v>918</v>
      </c>
      <c r="F182" s="192">
        <v>5.44</v>
      </c>
      <c r="G182" s="36"/>
      <c r="H182" s="2">
        <f t="shared" si="24"/>
        <v>0</v>
      </c>
      <c r="I182" s="193" t="e">
        <f t="shared" si="25"/>
        <v>#DIV/0!</v>
      </c>
      <c r="J182" s="144"/>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row>
    <row r="183" spans="1:66" ht="25.5" outlineLevel="1">
      <c r="A183" s="194" t="s">
        <v>507</v>
      </c>
      <c r="B183" s="195" t="s">
        <v>271</v>
      </c>
      <c r="C183" s="138" t="s">
        <v>1327</v>
      </c>
      <c r="D183" s="139" t="s">
        <v>991</v>
      </c>
      <c r="E183" s="140" t="s">
        <v>918</v>
      </c>
      <c r="F183" s="192">
        <v>19.38</v>
      </c>
      <c r="G183" s="36"/>
      <c r="H183" s="2">
        <f t="shared" si="24"/>
        <v>0</v>
      </c>
      <c r="I183" s="193" t="e">
        <f t="shared" si="25"/>
        <v>#DIV/0!</v>
      </c>
      <c r="J183" s="144"/>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row>
    <row r="184" spans="1:66" ht="12.75" outlineLevel="1">
      <c r="A184" s="499" t="s">
        <v>508</v>
      </c>
      <c r="B184" s="500"/>
      <c r="C184" s="146"/>
      <c r="D184" s="170" t="s">
        <v>491</v>
      </c>
      <c r="E184" s="148">
        <f>SUM(H185:H188)</f>
        <v>0</v>
      </c>
      <c r="F184" s="148"/>
      <c r="G184" s="148"/>
      <c r="H184" s="148"/>
      <c r="I184" s="149" t="e">
        <f>E184/$G$609</f>
        <v>#DIV/0!</v>
      </c>
      <c r="J184" s="144"/>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row>
    <row r="185" spans="1:66" ht="25.5" outlineLevel="1">
      <c r="A185" s="194" t="s">
        <v>509</v>
      </c>
      <c r="B185" s="195">
        <v>102166</v>
      </c>
      <c r="C185" s="138" t="s">
        <v>1325</v>
      </c>
      <c r="D185" s="139" t="s">
        <v>992</v>
      </c>
      <c r="E185" s="140" t="s">
        <v>918</v>
      </c>
      <c r="F185" s="192">
        <v>16.2</v>
      </c>
      <c r="G185" s="36"/>
      <c r="H185" s="2">
        <f>ROUND(_xlfn.IFERROR(F185*G185," - "),2)</f>
        <v>0</v>
      </c>
      <c r="I185" s="193" t="e">
        <f>H185/$G$609</f>
        <v>#DIV/0!</v>
      </c>
      <c r="J185" s="144"/>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row>
    <row r="186" spans="1:66" ht="33.75" customHeight="1" outlineLevel="1">
      <c r="A186" s="194" t="s">
        <v>510</v>
      </c>
      <c r="B186" s="195">
        <v>102181</v>
      </c>
      <c r="C186" s="138" t="s">
        <v>1325</v>
      </c>
      <c r="D186" s="139" t="s">
        <v>987</v>
      </c>
      <c r="E186" s="140" t="s">
        <v>918</v>
      </c>
      <c r="F186" s="192">
        <v>7.2</v>
      </c>
      <c r="G186" s="36"/>
      <c r="H186" s="2">
        <f>ROUND(_xlfn.IFERROR(F186*G186," - "),2)</f>
        <v>0</v>
      </c>
      <c r="I186" s="193" t="e">
        <f>H186/$G$609</f>
        <v>#DIV/0!</v>
      </c>
      <c r="J186" s="144"/>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row>
    <row r="187" spans="1:66" ht="12.75" outlineLevel="1">
      <c r="A187" s="194" t="s">
        <v>511</v>
      </c>
      <c r="B187" s="195" t="s">
        <v>273</v>
      </c>
      <c r="C187" s="138" t="s">
        <v>1327</v>
      </c>
      <c r="D187" s="139" t="s">
        <v>993</v>
      </c>
      <c r="E187" s="140" t="s">
        <v>918</v>
      </c>
      <c r="F187" s="192">
        <v>3.57</v>
      </c>
      <c r="G187" s="36"/>
      <c r="H187" s="2">
        <f>ROUND(_xlfn.IFERROR(F187*G187," - "),2)</f>
        <v>0</v>
      </c>
      <c r="I187" s="193" t="e">
        <f>H187/$G$609</f>
        <v>#DIV/0!</v>
      </c>
      <c r="J187" s="144"/>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row>
    <row r="188" spans="1:66" ht="12.75" outlineLevel="1">
      <c r="A188" s="194" t="s">
        <v>512</v>
      </c>
      <c r="B188" s="195" t="s">
        <v>274</v>
      </c>
      <c r="C188" s="138" t="s">
        <v>1327</v>
      </c>
      <c r="D188" s="139" t="s">
        <v>994</v>
      </c>
      <c r="E188" s="140" t="s">
        <v>918</v>
      </c>
      <c r="F188" s="192">
        <v>16.9</v>
      </c>
      <c r="G188" s="36"/>
      <c r="H188" s="2">
        <f>ROUND(_xlfn.IFERROR(F188*G188," - "),2)</f>
        <v>0</v>
      </c>
      <c r="I188" s="193" t="e">
        <f>H188/$G$609</f>
        <v>#DIV/0!</v>
      </c>
      <c r="J188" s="144"/>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row>
    <row r="189" spans="1:66" ht="12.75" outlineLevel="1">
      <c r="A189" s="494" t="s">
        <v>513</v>
      </c>
      <c r="B189" s="495"/>
      <c r="C189" s="146"/>
      <c r="D189" s="153" t="s">
        <v>515</v>
      </c>
      <c r="E189" s="148">
        <f>SUM(H190:H193)</f>
        <v>0</v>
      </c>
      <c r="F189" s="148"/>
      <c r="G189" s="148"/>
      <c r="H189" s="196"/>
      <c r="I189" s="149" t="e">
        <f>E189/$G$609</f>
        <v>#DIV/0!</v>
      </c>
      <c r="J189" s="144"/>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row>
    <row r="190" spans="1:66" ht="25.5" outlineLevel="1">
      <c r="A190" s="194" t="s">
        <v>514</v>
      </c>
      <c r="B190" s="195" t="s">
        <v>278</v>
      </c>
      <c r="C190" s="138" t="s">
        <v>1327</v>
      </c>
      <c r="D190" s="139" t="s">
        <v>995</v>
      </c>
      <c r="E190" s="140" t="s">
        <v>918</v>
      </c>
      <c r="F190" s="192">
        <v>69.79</v>
      </c>
      <c r="G190" s="36"/>
      <c r="H190" s="2">
        <f>ROUND(_xlfn.IFERROR(F190*G190," - "),2)</f>
        <v>0</v>
      </c>
      <c r="I190" s="193" t="e">
        <f>H190/$G$609</f>
        <v>#DIV/0!</v>
      </c>
      <c r="J190" s="144"/>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row>
    <row r="191" spans="1:66" ht="12.75" outlineLevel="1">
      <c r="A191" s="194" t="s">
        <v>516</v>
      </c>
      <c r="B191" s="195" t="s">
        <v>377</v>
      </c>
      <c r="C191" s="138" t="s">
        <v>1328</v>
      </c>
      <c r="D191" s="139" t="s">
        <v>996</v>
      </c>
      <c r="E191" s="140" t="s">
        <v>108</v>
      </c>
      <c r="F191" s="192">
        <v>7</v>
      </c>
      <c r="G191" s="36"/>
      <c r="H191" s="2">
        <f>ROUND(_xlfn.IFERROR(F191*G191," - "),2)</f>
        <v>0</v>
      </c>
      <c r="I191" s="193" t="e">
        <f>H191/$G$609</f>
        <v>#DIV/0!</v>
      </c>
      <c r="J191" s="144"/>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row>
    <row r="192" spans="1:66" ht="25.5" outlineLevel="1">
      <c r="A192" s="194" t="s">
        <v>517</v>
      </c>
      <c r="B192" s="195" t="s">
        <v>272</v>
      </c>
      <c r="C192" s="138" t="s">
        <v>1327</v>
      </c>
      <c r="D192" s="139" t="s">
        <v>997</v>
      </c>
      <c r="E192" s="140" t="s">
        <v>918</v>
      </c>
      <c r="F192" s="192">
        <v>164.44</v>
      </c>
      <c r="G192" s="36"/>
      <c r="H192" s="2">
        <f>ROUND(_xlfn.IFERROR(F192*G192," - "),2)</f>
        <v>0</v>
      </c>
      <c r="I192" s="193" t="e">
        <f>H192/$G$609</f>
        <v>#DIV/0!</v>
      </c>
      <c r="J192" s="144"/>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row>
    <row r="193" spans="1:66" ht="13.5" outlineLevel="1" thickBot="1">
      <c r="A193" s="194" t="s">
        <v>518</v>
      </c>
      <c r="B193" s="195" t="s">
        <v>378</v>
      </c>
      <c r="C193" s="138" t="s">
        <v>1328</v>
      </c>
      <c r="D193" s="139" t="s">
        <v>998</v>
      </c>
      <c r="E193" s="140" t="s">
        <v>918</v>
      </c>
      <c r="F193" s="192">
        <v>13.5</v>
      </c>
      <c r="G193" s="36"/>
      <c r="H193" s="2">
        <f>ROUND(_xlfn.IFERROR(F193*G193," - "),2)</f>
        <v>0</v>
      </c>
      <c r="I193" s="193" t="e">
        <f>H193/$G$609</f>
        <v>#DIV/0!</v>
      </c>
      <c r="J193" s="144"/>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row>
    <row r="194" spans="1:66" ht="15.75" thickBot="1">
      <c r="A194" s="492">
        <v>7</v>
      </c>
      <c r="B194" s="493"/>
      <c r="C194" s="126"/>
      <c r="D194" s="127" t="s">
        <v>194</v>
      </c>
      <c r="E194" s="128">
        <f>ROUND(SUM(E195,E205),2)</f>
        <v>0</v>
      </c>
      <c r="F194" s="128"/>
      <c r="G194" s="128"/>
      <c r="H194" s="129"/>
      <c r="I194" s="130" t="e">
        <f>E194/$G$609</f>
        <v>#DIV/0!</v>
      </c>
      <c r="J194" s="131"/>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row>
    <row r="195" spans="1:66" ht="12.75" outlineLevel="1">
      <c r="A195" s="490" t="s">
        <v>83</v>
      </c>
      <c r="B195" s="491"/>
      <c r="C195" s="134"/>
      <c r="D195" s="135" t="s">
        <v>519</v>
      </c>
      <c r="E195" s="136">
        <f>SUM(H196:H204)</f>
        <v>0</v>
      </c>
      <c r="F195" s="136"/>
      <c r="G195" s="136"/>
      <c r="H195" s="197"/>
      <c r="I195" s="137" t="e">
        <f>E195/$G$609</f>
        <v>#DIV/0!</v>
      </c>
      <c r="J195" s="144"/>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row>
    <row r="196" spans="1:66" ht="24" customHeight="1" outlineLevel="1">
      <c r="A196" s="5" t="s">
        <v>84</v>
      </c>
      <c r="B196" s="160" t="s">
        <v>85</v>
      </c>
      <c r="C196" s="138" t="s">
        <v>1328</v>
      </c>
      <c r="D196" s="139" t="s">
        <v>999</v>
      </c>
      <c r="E196" s="140" t="s">
        <v>944</v>
      </c>
      <c r="F196" s="198">
        <v>72905.76</v>
      </c>
      <c r="G196" s="36"/>
      <c r="H196" s="2">
        <f aca="true" t="shared" si="26" ref="H196:H204">ROUND(_xlfn.IFERROR(F196*G196," - "),2)</f>
        <v>0</v>
      </c>
      <c r="I196" s="143" t="e">
        <f aca="true" t="shared" si="27" ref="I196:I204">H196/$G$609</f>
        <v>#DIV/0!</v>
      </c>
      <c r="J196" s="144"/>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row>
    <row r="197" spans="1:66" ht="12.75" outlineLevel="1">
      <c r="A197" s="5" t="s">
        <v>86</v>
      </c>
      <c r="B197" s="156" t="s">
        <v>87</v>
      </c>
      <c r="C197" s="138" t="s">
        <v>1328</v>
      </c>
      <c r="D197" s="139" t="s">
        <v>1000</v>
      </c>
      <c r="E197" s="140" t="s">
        <v>918</v>
      </c>
      <c r="F197" s="198">
        <v>1822.63</v>
      </c>
      <c r="G197" s="36"/>
      <c r="H197" s="2">
        <f t="shared" si="26"/>
        <v>0</v>
      </c>
      <c r="I197" s="145" t="e">
        <f t="shared" si="27"/>
        <v>#DIV/0!</v>
      </c>
      <c r="J197" s="144"/>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row>
    <row r="198" spans="1:66" ht="38.25" outlineLevel="1">
      <c r="A198" s="5" t="s">
        <v>88</v>
      </c>
      <c r="B198" s="156" t="s">
        <v>381</v>
      </c>
      <c r="C198" s="138" t="s">
        <v>1328</v>
      </c>
      <c r="D198" s="139" t="s">
        <v>1001</v>
      </c>
      <c r="E198" s="140" t="s">
        <v>918</v>
      </c>
      <c r="F198" s="198">
        <v>1822.63</v>
      </c>
      <c r="G198" s="36"/>
      <c r="H198" s="2">
        <f t="shared" si="26"/>
        <v>0</v>
      </c>
      <c r="I198" s="145" t="e">
        <f t="shared" si="27"/>
        <v>#DIV/0!</v>
      </c>
      <c r="J198" s="144"/>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row>
    <row r="199" spans="1:66" ht="25.5" outlineLevel="1">
      <c r="A199" s="5" t="s">
        <v>89</v>
      </c>
      <c r="B199" s="156" t="s">
        <v>382</v>
      </c>
      <c r="C199" s="138" t="s">
        <v>1328</v>
      </c>
      <c r="D199" s="139" t="s">
        <v>1002</v>
      </c>
      <c r="E199" s="140" t="s">
        <v>920</v>
      </c>
      <c r="F199" s="198">
        <v>108.05</v>
      </c>
      <c r="G199" s="36"/>
      <c r="H199" s="2">
        <f t="shared" si="26"/>
        <v>0</v>
      </c>
      <c r="I199" s="145" t="e">
        <f t="shared" si="27"/>
        <v>#DIV/0!</v>
      </c>
      <c r="J199" s="144"/>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row>
    <row r="200" spans="1:66" ht="25.5" outlineLevel="1">
      <c r="A200" s="5" t="s">
        <v>90</v>
      </c>
      <c r="B200" s="156">
        <v>94228</v>
      </c>
      <c r="C200" s="138" t="s">
        <v>1325</v>
      </c>
      <c r="D200" s="139" t="s">
        <v>1003</v>
      </c>
      <c r="E200" s="140" t="s">
        <v>920</v>
      </c>
      <c r="F200" s="198">
        <v>237.58</v>
      </c>
      <c r="G200" s="36"/>
      <c r="H200" s="2">
        <f t="shared" si="26"/>
        <v>0</v>
      </c>
      <c r="I200" s="145" t="e">
        <f t="shared" si="27"/>
        <v>#DIV/0!</v>
      </c>
      <c r="J200" s="144"/>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c r="BC200" s="72"/>
      <c r="BD200" s="72"/>
      <c r="BE200" s="72"/>
      <c r="BF200" s="72"/>
      <c r="BG200" s="72"/>
      <c r="BH200" s="72"/>
      <c r="BI200" s="72"/>
      <c r="BJ200" s="72"/>
      <c r="BK200" s="72"/>
      <c r="BL200" s="72"/>
      <c r="BM200" s="72"/>
      <c r="BN200" s="72"/>
    </row>
    <row r="201" spans="1:66" ht="12.75" outlineLevel="1">
      <c r="A201" s="5" t="s">
        <v>239</v>
      </c>
      <c r="B201" s="156" t="s">
        <v>386</v>
      </c>
      <c r="C201" s="138" t="s">
        <v>1328</v>
      </c>
      <c r="D201" s="139" t="s">
        <v>1004</v>
      </c>
      <c r="E201" s="140" t="s">
        <v>920</v>
      </c>
      <c r="F201" s="198">
        <v>139.8</v>
      </c>
      <c r="G201" s="36"/>
      <c r="H201" s="2">
        <f t="shared" si="26"/>
        <v>0</v>
      </c>
      <c r="I201" s="145" t="e">
        <f t="shared" si="27"/>
        <v>#DIV/0!</v>
      </c>
      <c r="J201" s="144"/>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c r="BC201" s="72"/>
      <c r="BD201" s="72"/>
      <c r="BE201" s="72"/>
      <c r="BF201" s="72"/>
      <c r="BG201" s="72"/>
      <c r="BH201" s="72"/>
      <c r="BI201" s="72"/>
      <c r="BJ201" s="72"/>
      <c r="BK201" s="72"/>
      <c r="BL201" s="72"/>
      <c r="BM201" s="72"/>
      <c r="BN201" s="72"/>
    </row>
    <row r="202" spans="1:66" ht="12.75" outlineLevel="1">
      <c r="A202" s="5" t="s">
        <v>91</v>
      </c>
      <c r="B202" s="156" t="s">
        <v>385</v>
      </c>
      <c r="C202" s="138" t="s">
        <v>1328</v>
      </c>
      <c r="D202" s="139" t="s">
        <v>1005</v>
      </c>
      <c r="E202" s="140" t="s">
        <v>920</v>
      </c>
      <c r="F202" s="198">
        <v>66.15</v>
      </c>
      <c r="G202" s="36"/>
      <c r="H202" s="2">
        <f t="shared" si="26"/>
        <v>0</v>
      </c>
      <c r="I202" s="145" t="e">
        <f t="shared" si="27"/>
        <v>#DIV/0!</v>
      </c>
      <c r="J202" s="144"/>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c r="BC202" s="72"/>
      <c r="BD202" s="72"/>
      <c r="BE202" s="72"/>
      <c r="BF202" s="72"/>
      <c r="BG202" s="72"/>
      <c r="BH202" s="72"/>
      <c r="BI202" s="72"/>
      <c r="BJ202" s="72"/>
      <c r="BK202" s="72"/>
      <c r="BL202" s="72"/>
      <c r="BM202" s="72"/>
      <c r="BN202" s="72"/>
    </row>
    <row r="203" spans="1:66" ht="12.75" outlineLevel="1">
      <c r="A203" s="5" t="s">
        <v>92</v>
      </c>
      <c r="B203" s="156" t="s">
        <v>384</v>
      </c>
      <c r="C203" s="138" t="s">
        <v>1328</v>
      </c>
      <c r="D203" s="139" t="s">
        <v>1006</v>
      </c>
      <c r="E203" s="140" t="s">
        <v>920</v>
      </c>
      <c r="F203" s="198">
        <v>108.8</v>
      </c>
      <c r="G203" s="36"/>
      <c r="H203" s="2">
        <f t="shared" si="26"/>
        <v>0</v>
      </c>
      <c r="I203" s="145" t="e">
        <f t="shared" si="27"/>
        <v>#DIV/0!</v>
      </c>
      <c r="J203" s="144"/>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row>
    <row r="204" spans="1:66" ht="12.75" outlineLevel="1">
      <c r="A204" s="5" t="s">
        <v>93</v>
      </c>
      <c r="B204" s="156" t="s">
        <v>263</v>
      </c>
      <c r="C204" s="138" t="s">
        <v>1327</v>
      </c>
      <c r="D204" s="139" t="s">
        <v>1007</v>
      </c>
      <c r="E204" s="140" t="s">
        <v>920</v>
      </c>
      <c r="F204" s="198">
        <v>345.8</v>
      </c>
      <c r="G204" s="36"/>
      <c r="H204" s="2">
        <f t="shared" si="26"/>
        <v>0</v>
      </c>
      <c r="I204" s="145" t="e">
        <f t="shared" si="27"/>
        <v>#DIV/0!</v>
      </c>
      <c r="J204" s="144"/>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row>
    <row r="205" spans="1:66" ht="12.75" outlineLevel="1">
      <c r="A205" s="494" t="s">
        <v>94</v>
      </c>
      <c r="B205" s="495"/>
      <c r="C205" s="146"/>
      <c r="D205" s="153" t="s">
        <v>97</v>
      </c>
      <c r="E205" s="148">
        <f>SUM(H206:H207)</f>
        <v>0</v>
      </c>
      <c r="F205" s="148"/>
      <c r="G205" s="148"/>
      <c r="H205" s="196"/>
      <c r="I205" s="149" t="e">
        <f>E205/$G$609</f>
        <v>#DIV/0!</v>
      </c>
      <c r="J205" s="144"/>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row>
    <row r="206" spans="1:66" ht="25.5" outlineLevel="1">
      <c r="A206" s="191" t="s">
        <v>95</v>
      </c>
      <c r="B206" s="199" t="s">
        <v>392</v>
      </c>
      <c r="C206" s="138" t="s">
        <v>1328</v>
      </c>
      <c r="D206" s="152" t="s">
        <v>520</v>
      </c>
      <c r="E206" s="140" t="s">
        <v>918</v>
      </c>
      <c r="F206" s="200">
        <v>630.63</v>
      </c>
      <c r="G206" s="36"/>
      <c r="H206" s="2">
        <f>ROUND(_xlfn.IFERROR(F206*G206," - "),2)</f>
        <v>0</v>
      </c>
      <c r="I206" s="193" t="e">
        <f>H206/$G$609</f>
        <v>#DIV/0!</v>
      </c>
      <c r="J206" s="144"/>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row>
    <row r="207" spans="1:66" ht="26.25" outlineLevel="1" thickBot="1">
      <c r="A207" s="190" t="s">
        <v>96</v>
      </c>
      <c r="B207" s="201">
        <v>98560</v>
      </c>
      <c r="C207" s="138" t="s">
        <v>1325</v>
      </c>
      <c r="D207" s="139" t="s">
        <v>1008</v>
      </c>
      <c r="E207" s="140" t="s">
        <v>918</v>
      </c>
      <c r="F207" s="200">
        <v>211.5</v>
      </c>
      <c r="G207" s="36"/>
      <c r="H207" s="2">
        <f>ROUND(_xlfn.IFERROR(F207*G207," - "),2)</f>
        <v>0</v>
      </c>
      <c r="I207" s="184" t="e">
        <f>H207/$G$609</f>
        <v>#DIV/0!</v>
      </c>
      <c r="J207" s="144"/>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row>
    <row r="208" spans="1:66" ht="15.75" thickBot="1">
      <c r="A208" s="492">
        <v>8</v>
      </c>
      <c r="B208" s="493"/>
      <c r="C208" s="126"/>
      <c r="D208" s="127" t="s">
        <v>521</v>
      </c>
      <c r="E208" s="128">
        <f>ROUND(SUM(E209+E222),2)</f>
        <v>0</v>
      </c>
      <c r="F208" s="128"/>
      <c r="G208" s="128"/>
      <c r="H208" s="129"/>
      <c r="I208" s="130" t="e">
        <f>E208/$G$609</f>
        <v>#DIV/0!</v>
      </c>
      <c r="J208" s="131"/>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row>
    <row r="209" spans="1:66" ht="12.75" outlineLevel="1">
      <c r="A209" s="490" t="s">
        <v>98</v>
      </c>
      <c r="B209" s="491"/>
      <c r="C209" s="134"/>
      <c r="D209" s="135" t="s">
        <v>428</v>
      </c>
      <c r="E209" s="136">
        <f>SUM(H210:H221)</f>
        <v>0</v>
      </c>
      <c r="F209" s="136"/>
      <c r="G209" s="136"/>
      <c r="H209" s="136"/>
      <c r="I209" s="137" t="e">
        <f>E209/$G$609</f>
        <v>#DIV/0!</v>
      </c>
      <c r="J209" s="144"/>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row>
    <row r="210" spans="1:66" ht="38.25" outlineLevel="1">
      <c r="A210" s="191" t="s">
        <v>99</v>
      </c>
      <c r="B210" s="199">
        <v>87878</v>
      </c>
      <c r="C210" s="138" t="s">
        <v>1325</v>
      </c>
      <c r="D210" s="139" t="s">
        <v>1009</v>
      </c>
      <c r="E210" s="140" t="s">
        <v>918</v>
      </c>
      <c r="F210" s="200">
        <v>4084.95</v>
      </c>
      <c r="G210" s="36"/>
      <c r="H210" s="2">
        <f aca="true" t="shared" si="28" ref="H210:H221">ROUND(_xlfn.IFERROR(F210*G210," - "),2)</f>
        <v>0</v>
      </c>
      <c r="I210" s="193" t="e">
        <f aca="true" t="shared" si="29" ref="I210:I221">H210/$G$609</f>
        <v>#DIV/0!</v>
      </c>
      <c r="J210" s="144"/>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row>
    <row r="211" spans="1:66" ht="63.75" outlineLevel="1">
      <c r="A211" s="191" t="s">
        <v>100</v>
      </c>
      <c r="B211" s="201">
        <v>87535</v>
      </c>
      <c r="C211" s="138" t="s">
        <v>1325</v>
      </c>
      <c r="D211" s="139" t="s">
        <v>1010</v>
      </c>
      <c r="E211" s="140" t="s">
        <v>918</v>
      </c>
      <c r="F211" s="200">
        <v>2783</v>
      </c>
      <c r="G211" s="36"/>
      <c r="H211" s="2">
        <f t="shared" si="28"/>
        <v>0</v>
      </c>
      <c r="I211" s="184" t="e">
        <f t="shared" si="29"/>
        <v>#DIV/0!</v>
      </c>
      <c r="J211" s="144"/>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row>
    <row r="212" spans="1:66" ht="51" outlineLevel="1">
      <c r="A212" s="191" t="s">
        <v>102</v>
      </c>
      <c r="B212" s="201">
        <v>87792</v>
      </c>
      <c r="C212" s="138" t="s">
        <v>1325</v>
      </c>
      <c r="D212" s="139" t="s">
        <v>1011</v>
      </c>
      <c r="E212" s="140" t="s">
        <v>918</v>
      </c>
      <c r="F212" s="200">
        <v>1301.95</v>
      </c>
      <c r="G212" s="36"/>
      <c r="H212" s="2">
        <f t="shared" si="28"/>
        <v>0</v>
      </c>
      <c r="I212" s="184" t="e">
        <f t="shared" si="29"/>
        <v>#DIV/0!</v>
      </c>
      <c r="J212" s="144"/>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row>
    <row r="213" spans="1:66" ht="63.75" outlineLevel="1">
      <c r="A213" s="191" t="s">
        <v>104</v>
      </c>
      <c r="B213" s="201">
        <v>87543</v>
      </c>
      <c r="C213" s="138" t="s">
        <v>1325</v>
      </c>
      <c r="D213" s="139" t="s">
        <v>1012</v>
      </c>
      <c r="E213" s="140" t="s">
        <v>918</v>
      </c>
      <c r="F213" s="200">
        <v>1909.34</v>
      </c>
      <c r="G213" s="36"/>
      <c r="H213" s="2">
        <f t="shared" si="28"/>
        <v>0</v>
      </c>
      <c r="I213" s="184" t="e">
        <f t="shared" si="29"/>
        <v>#DIV/0!</v>
      </c>
      <c r="J213" s="144"/>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row>
    <row r="214" spans="1:66" ht="51" outlineLevel="1">
      <c r="A214" s="191" t="s">
        <v>105</v>
      </c>
      <c r="B214" s="201">
        <v>87273</v>
      </c>
      <c r="C214" s="138" t="s">
        <v>1325</v>
      </c>
      <c r="D214" s="152" t="s">
        <v>527</v>
      </c>
      <c r="E214" s="140" t="s">
        <v>918</v>
      </c>
      <c r="F214" s="200">
        <v>671.71</v>
      </c>
      <c r="G214" s="36"/>
      <c r="H214" s="2">
        <f t="shared" si="28"/>
        <v>0</v>
      </c>
      <c r="I214" s="184" t="e">
        <f t="shared" si="29"/>
        <v>#DIV/0!</v>
      </c>
      <c r="J214" s="144"/>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row>
    <row r="215" spans="1:66" ht="51" outlineLevel="1">
      <c r="A215" s="191" t="s">
        <v>106</v>
      </c>
      <c r="B215" s="201">
        <v>87265</v>
      </c>
      <c r="C215" s="138" t="s">
        <v>1325</v>
      </c>
      <c r="D215" s="152" t="s">
        <v>528</v>
      </c>
      <c r="E215" s="140" t="s">
        <v>918</v>
      </c>
      <c r="F215" s="200">
        <v>8.3</v>
      </c>
      <c r="G215" s="36"/>
      <c r="H215" s="2">
        <f t="shared" si="28"/>
        <v>0</v>
      </c>
      <c r="I215" s="184" t="e">
        <f t="shared" si="29"/>
        <v>#DIV/0!</v>
      </c>
      <c r="J215" s="144"/>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row>
    <row r="216" spans="1:66" ht="51" outlineLevel="1">
      <c r="A216" s="191" t="s">
        <v>107</v>
      </c>
      <c r="B216" s="201">
        <v>87265</v>
      </c>
      <c r="C216" s="138" t="s">
        <v>1325</v>
      </c>
      <c r="D216" s="152" t="s">
        <v>529</v>
      </c>
      <c r="E216" s="140" t="s">
        <v>918</v>
      </c>
      <c r="F216" s="200">
        <v>8.78</v>
      </c>
      <c r="G216" s="36"/>
      <c r="H216" s="2">
        <f t="shared" si="28"/>
        <v>0</v>
      </c>
      <c r="I216" s="184" t="e">
        <f t="shared" si="29"/>
        <v>#DIV/0!</v>
      </c>
      <c r="J216" s="144"/>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row>
    <row r="217" spans="1:66" ht="51" outlineLevel="1">
      <c r="A217" s="191" t="s">
        <v>522</v>
      </c>
      <c r="B217" s="201">
        <v>87265</v>
      </c>
      <c r="C217" s="138" t="s">
        <v>1325</v>
      </c>
      <c r="D217" s="152" t="s">
        <v>530</v>
      </c>
      <c r="E217" s="140" t="s">
        <v>918</v>
      </c>
      <c r="F217" s="200">
        <v>17.25</v>
      </c>
      <c r="G217" s="36"/>
      <c r="H217" s="2">
        <f t="shared" si="28"/>
        <v>0</v>
      </c>
      <c r="I217" s="184" t="e">
        <f t="shared" si="29"/>
        <v>#DIV/0!</v>
      </c>
      <c r="J217" s="144"/>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row>
    <row r="218" spans="1:66" ht="51" outlineLevel="1">
      <c r="A218" s="191" t="s">
        <v>523</v>
      </c>
      <c r="B218" s="201">
        <v>87265</v>
      </c>
      <c r="C218" s="138" t="s">
        <v>1325</v>
      </c>
      <c r="D218" s="152" t="s">
        <v>531</v>
      </c>
      <c r="E218" s="140" t="s">
        <v>918</v>
      </c>
      <c r="F218" s="200">
        <v>166.07</v>
      </c>
      <c r="G218" s="36"/>
      <c r="H218" s="2">
        <f t="shared" si="28"/>
        <v>0</v>
      </c>
      <c r="I218" s="184" t="e">
        <f t="shared" si="29"/>
        <v>#DIV/0!</v>
      </c>
      <c r="J218" s="144"/>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row>
    <row r="219" spans="1:66" ht="25.5" outlineLevel="1">
      <c r="A219" s="191" t="s">
        <v>524</v>
      </c>
      <c r="B219" s="201">
        <v>96122</v>
      </c>
      <c r="C219" s="138" t="s">
        <v>1325</v>
      </c>
      <c r="D219" s="139" t="s">
        <v>1013</v>
      </c>
      <c r="E219" s="140" t="s">
        <v>920</v>
      </c>
      <c r="F219" s="200">
        <v>238.6</v>
      </c>
      <c r="G219" s="36"/>
      <c r="H219" s="2">
        <f t="shared" si="28"/>
        <v>0</v>
      </c>
      <c r="I219" s="184" t="e">
        <f t="shared" si="29"/>
        <v>#DIV/0!</v>
      </c>
      <c r="J219" s="144"/>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row>
    <row r="220" spans="1:66" ht="25.5" outlineLevel="1">
      <c r="A220" s="191" t="s">
        <v>525</v>
      </c>
      <c r="B220" s="201">
        <v>96114</v>
      </c>
      <c r="C220" s="138" t="s">
        <v>1325</v>
      </c>
      <c r="D220" s="139" t="s">
        <v>1014</v>
      </c>
      <c r="E220" s="140" t="s">
        <v>918</v>
      </c>
      <c r="F220" s="200">
        <v>734.92</v>
      </c>
      <c r="G220" s="36"/>
      <c r="H220" s="2">
        <f t="shared" si="28"/>
        <v>0</v>
      </c>
      <c r="I220" s="184" t="e">
        <f t="shared" si="29"/>
        <v>#DIV/0!</v>
      </c>
      <c r="J220" s="144"/>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c r="BI220" s="72"/>
      <c r="BJ220" s="72"/>
      <c r="BK220" s="72"/>
      <c r="BL220" s="72"/>
      <c r="BM220" s="72"/>
      <c r="BN220" s="72"/>
    </row>
    <row r="221" spans="1:66" ht="12.75" outlineLevel="1">
      <c r="A221" s="191" t="s">
        <v>526</v>
      </c>
      <c r="B221" s="201" t="s">
        <v>268</v>
      </c>
      <c r="C221" s="138" t="s">
        <v>1327</v>
      </c>
      <c r="D221" s="139" t="s">
        <v>1015</v>
      </c>
      <c r="E221" s="140" t="s">
        <v>918</v>
      </c>
      <c r="F221" s="200">
        <v>734.92</v>
      </c>
      <c r="G221" s="36"/>
      <c r="H221" s="2">
        <f t="shared" si="28"/>
        <v>0</v>
      </c>
      <c r="I221" s="184" t="e">
        <f t="shared" si="29"/>
        <v>#DIV/0!</v>
      </c>
      <c r="J221" s="144"/>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row>
    <row r="222" spans="1:66" ht="12.75" outlineLevel="1">
      <c r="A222" s="494" t="s">
        <v>109</v>
      </c>
      <c r="B222" s="495"/>
      <c r="C222" s="146"/>
      <c r="D222" s="153" t="s">
        <v>532</v>
      </c>
      <c r="E222" s="148">
        <f>SUM(H223:H224)</f>
        <v>0</v>
      </c>
      <c r="F222" s="148"/>
      <c r="G222" s="148"/>
      <c r="H222" s="148"/>
      <c r="I222" s="149" t="e">
        <f>E222/$G$609</f>
        <v>#DIV/0!</v>
      </c>
      <c r="J222" s="144"/>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c r="BM222" s="72"/>
      <c r="BN222" s="72"/>
    </row>
    <row r="223" spans="1:66" ht="38.25" outlineLevel="1">
      <c r="A223" s="191" t="s">
        <v>110</v>
      </c>
      <c r="B223" s="199">
        <v>87878</v>
      </c>
      <c r="C223" s="138" t="s">
        <v>1325</v>
      </c>
      <c r="D223" s="139" t="s">
        <v>1009</v>
      </c>
      <c r="E223" s="140" t="s">
        <v>918</v>
      </c>
      <c r="F223" s="200">
        <v>91.79</v>
      </c>
      <c r="G223" s="36"/>
      <c r="H223" s="2">
        <f>ROUND(_xlfn.IFERROR(F223*G223," - "),2)</f>
        <v>0</v>
      </c>
      <c r="I223" s="193" t="e">
        <f>H223/$G$609</f>
        <v>#DIV/0!</v>
      </c>
      <c r="J223" s="144"/>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row>
    <row r="224" spans="1:66" ht="51.75" outlineLevel="1" thickBot="1">
      <c r="A224" s="190" t="s">
        <v>111</v>
      </c>
      <c r="B224" s="201">
        <v>87792</v>
      </c>
      <c r="C224" s="138" t="s">
        <v>1325</v>
      </c>
      <c r="D224" s="139" t="s">
        <v>1011</v>
      </c>
      <c r="E224" s="140" t="s">
        <v>918</v>
      </c>
      <c r="F224" s="200">
        <v>91.79</v>
      </c>
      <c r="G224" s="36"/>
      <c r="H224" s="2">
        <f>ROUND(_xlfn.IFERROR(F224*G224," - "),2)</f>
        <v>0</v>
      </c>
      <c r="I224" s="184" t="e">
        <f>H224/$G$609</f>
        <v>#DIV/0!</v>
      </c>
      <c r="J224" s="144"/>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row>
    <row r="225" spans="1:66" s="203" customFormat="1" ht="15.75" thickBot="1">
      <c r="A225" s="492">
        <v>9</v>
      </c>
      <c r="B225" s="493"/>
      <c r="C225" s="126"/>
      <c r="D225" s="127" t="s">
        <v>533</v>
      </c>
      <c r="E225" s="128">
        <f>ROUND(SUM(E226+E241),2)</f>
        <v>0</v>
      </c>
      <c r="F225" s="128"/>
      <c r="G225" s="128"/>
      <c r="H225" s="129"/>
      <c r="I225" s="130" t="e">
        <f>E225/$G$609</f>
        <v>#DIV/0!</v>
      </c>
      <c r="J225" s="131"/>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c r="AN225" s="202"/>
      <c r="AO225" s="202"/>
      <c r="AP225" s="202"/>
      <c r="AQ225" s="202"/>
      <c r="AR225" s="202"/>
      <c r="AS225" s="202"/>
      <c r="AT225" s="202"/>
      <c r="AU225" s="202"/>
      <c r="AV225" s="202"/>
      <c r="AW225" s="202"/>
      <c r="AX225" s="202"/>
      <c r="AY225" s="202"/>
      <c r="AZ225" s="202"/>
      <c r="BA225" s="202"/>
      <c r="BB225" s="202"/>
      <c r="BC225" s="202"/>
      <c r="BD225" s="202"/>
      <c r="BE225" s="202"/>
      <c r="BF225" s="202"/>
      <c r="BG225" s="202"/>
      <c r="BH225" s="202"/>
      <c r="BI225" s="202"/>
      <c r="BJ225" s="202"/>
      <c r="BK225" s="202"/>
      <c r="BL225" s="202"/>
      <c r="BM225" s="202"/>
      <c r="BN225" s="202"/>
    </row>
    <row r="226" spans="1:66" s="205" customFormat="1" ht="12.75" outlineLevel="1">
      <c r="A226" s="490" t="s">
        <v>115</v>
      </c>
      <c r="B226" s="491"/>
      <c r="C226" s="134"/>
      <c r="D226" s="135" t="s">
        <v>534</v>
      </c>
      <c r="E226" s="136">
        <f>SUM(H227:H240)</f>
        <v>0</v>
      </c>
      <c r="F226" s="136"/>
      <c r="G226" s="136"/>
      <c r="H226" s="136"/>
      <c r="I226" s="137" t="e">
        <f>E226/$G$609</f>
        <v>#DIV/0!</v>
      </c>
      <c r="J226" s="14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c r="AX226" s="204"/>
      <c r="AY226" s="204"/>
      <c r="AZ226" s="204"/>
      <c r="BA226" s="204"/>
      <c r="BB226" s="204"/>
      <c r="BC226" s="204"/>
      <c r="BD226" s="204"/>
      <c r="BE226" s="204"/>
      <c r="BF226" s="204"/>
      <c r="BG226" s="204"/>
      <c r="BH226" s="204"/>
      <c r="BI226" s="204"/>
      <c r="BJ226" s="204"/>
      <c r="BK226" s="204"/>
      <c r="BL226" s="204"/>
      <c r="BM226" s="204"/>
      <c r="BN226" s="204"/>
    </row>
    <row r="227" spans="1:66" ht="51" outlineLevel="1">
      <c r="A227" s="20" t="s">
        <v>116</v>
      </c>
      <c r="B227" s="201">
        <v>87630</v>
      </c>
      <c r="C227" s="138" t="s">
        <v>1325</v>
      </c>
      <c r="D227" s="139" t="s">
        <v>1016</v>
      </c>
      <c r="E227" s="140" t="s">
        <v>918</v>
      </c>
      <c r="F227" s="200">
        <v>1541.11</v>
      </c>
      <c r="G227" s="36"/>
      <c r="H227" s="2">
        <f aca="true" t="shared" si="30" ref="H227:H240">ROUND(_xlfn.IFERROR(F227*G227," - "),2)</f>
        <v>0</v>
      </c>
      <c r="I227" s="184" t="e">
        <f aca="true" t="shared" si="31" ref="I227:I240">H227/$G$609</f>
        <v>#DIV/0!</v>
      </c>
      <c r="J227" s="144"/>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M227" s="72"/>
      <c r="BN227" s="72"/>
    </row>
    <row r="228" spans="1:66" ht="51" outlineLevel="1">
      <c r="A228" s="20" t="s">
        <v>117</v>
      </c>
      <c r="B228" s="201">
        <v>87620</v>
      </c>
      <c r="C228" s="138" t="s">
        <v>1325</v>
      </c>
      <c r="D228" s="139" t="s">
        <v>1017</v>
      </c>
      <c r="E228" s="140" t="s">
        <v>918</v>
      </c>
      <c r="F228" s="200">
        <v>286.79</v>
      </c>
      <c r="G228" s="36"/>
      <c r="H228" s="2">
        <f t="shared" si="30"/>
        <v>0</v>
      </c>
      <c r="I228" s="184" t="e">
        <f t="shared" si="31"/>
        <v>#DIV/0!</v>
      </c>
      <c r="J228" s="144"/>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row>
    <row r="229" spans="1:66" ht="25.5" outlineLevel="1">
      <c r="A229" s="20" t="s">
        <v>118</v>
      </c>
      <c r="B229" s="201">
        <v>98679</v>
      </c>
      <c r="C229" s="138" t="s">
        <v>1325</v>
      </c>
      <c r="D229" s="139" t="s">
        <v>1018</v>
      </c>
      <c r="E229" s="140" t="s">
        <v>918</v>
      </c>
      <c r="F229" s="200">
        <v>382.52</v>
      </c>
      <c r="G229" s="36"/>
      <c r="H229" s="2">
        <f t="shared" si="30"/>
        <v>0</v>
      </c>
      <c r="I229" s="184" t="e">
        <f t="shared" si="31"/>
        <v>#DIV/0!</v>
      </c>
      <c r="J229" s="144"/>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row>
    <row r="230" spans="1:66" ht="25.5" outlineLevel="1">
      <c r="A230" s="20" t="s">
        <v>119</v>
      </c>
      <c r="B230" s="201">
        <v>102494</v>
      </c>
      <c r="C230" s="138" t="s">
        <v>1325</v>
      </c>
      <c r="D230" s="139" t="s">
        <v>1019</v>
      </c>
      <c r="E230" s="140" t="s">
        <v>918</v>
      </c>
      <c r="F230" s="200">
        <v>23.72</v>
      </c>
      <c r="G230" s="36"/>
      <c r="H230" s="2">
        <f t="shared" si="30"/>
        <v>0</v>
      </c>
      <c r="I230" s="184" t="e">
        <f t="shared" si="31"/>
        <v>#DIV/0!</v>
      </c>
      <c r="J230" s="144"/>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row>
    <row r="231" spans="1:66" ht="38.25" outlineLevel="1">
      <c r="A231" s="20" t="s">
        <v>120</v>
      </c>
      <c r="B231" s="201">
        <v>87251</v>
      </c>
      <c r="C231" s="138" t="s">
        <v>1325</v>
      </c>
      <c r="D231" s="139" t="s">
        <v>1020</v>
      </c>
      <c r="E231" s="140" t="s">
        <v>918</v>
      </c>
      <c r="F231" s="200">
        <v>228.05</v>
      </c>
      <c r="G231" s="36"/>
      <c r="H231" s="2">
        <f t="shared" si="30"/>
        <v>0</v>
      </c>
      <c r="I231" s="184" t="e">
        <f t="shared" si="31"/>
        <v>#DIV/0!</v>
      </c>
      <c r="J231" s="144"/>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row>
    <row r="232" spans="1:66" ht="38.25" outlineLevel="1">
      <c r="A232" s="20" t="s">
        <v>121</v>
      </c>
      <c r="B232" s="201">
        <v>87257</v>
      </c>
      <c r="C232" s="138" t="s">
        <v>1325</v>
      </c>
      <c r="D232" s="139" t="s">
        <v>1021</v>
      </c>
      <c r="E232" s="140" t="s">
        <v>918</v>
      </c>
      <c r="F232" s="200">
        <v>347.46</v>
      </c>
      <c r="G232" s="36"/>
      <c r="H232" s="2">
        <f t="shared" si="30"/>
        <v>0</v>
      </c>
      <c r="I232" s="184" t="e">
        <f t="shared" si="31"/>
        <v>#DIV/0!</v>
      </c>
      <c r="J232" s="144"/>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row>
    <row r="233" spans="1:66" ht="25.5" outlineLevel="1">
      <c r="A233" s="20" t="s">
        <v>122</v>
      </c>
      <c r="B233" s="201" t="s">
        <v>265</v>
      </c>
      <c r="C233" s="138" t="s">
        <v>1327</v>
      </c>
      <c r="D233" s="139" t="s">
        <v>1022</v>
      </c>
      <c r="E233" s="140" t="s">
        <v>918</v>
      </c>
      <c r="F233" s="200">
        <v>513.04</v>
      </c>
      <c r="G233" s="36"/>
      <c r="H233" s="2">
        <f t="shared" si="30"/>
        <v>0</v>
      </c>
      <c r="I233" s="184" t="e">
        <f t="shared" si="31"/>
        <v>#DIV/0!</v>
      </c>
      <c r="J233" s="144"/>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row>
    <row r="234" spans="1:66" ht="12.75" outlineLevel="1">
      <c r="A234" s="20" t="s">
        <v>123</v>
      </c>
      <c r="B234" s="201" t="s">
        <v>394</v>
      </c>
      <c r="C234" s="138" t="s">
        <v>1328</v>
      </c>
      <c r="D234" s="152" t="s">
        <v>535</v>
      </c>
      <c r="E234" s="140" t="s">
        <v>918</v>
      </c>
      <c r="F234" s="200">
        <v>0.81</v>
      </c>
      <c r="G234" s="36"/>
      <c r="H234" s="2">
        <f t="shared" si="30"/>
        <v>0</v>
      </c>
      <c r="I234" s="184" t="e">
        <f t="shared" si="31"/>
        <v>#DIV/0!</v>
      </c>
      <c r="J234" s="144"/>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row>
    <row r="235" spans="1:66" ht="12.75" outlineLevel="1">
      <c r="A235" s="20" t="s">
        <v>124</v>
      </c>
      <c r="B235" s="201" t="s">
        <v>395</v>
      </c>
      <c r="C235" s="138" t="s">
        <v>1328</v>
      </c>
      <c r="D235" s="152" t="s">
        <v>536</v>
      </c>
      <c r="E235" s="140" t="s">
        <v>918</v>
      </c>
      <c r="F235" s="200">
        <v>2.94</v>
      </c>
      <c r="G235" s="36"/>
      <c r="H235" s="2">
        <f t="shared" si="30"/>
        <v>0</v>
      </c>
      <c r="I235" s="184" t="e">
        <f t="shared" si="31"/>
        <v>#DIV/0!</v>
      </c>
      <c r="J235" s="144"/>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row>
    <row r="236" spans="1:66" ht="12.75" outlineLevel="1">
      <c r="A236" s="20" t="s">
        <v>125</v>
      </c>
      <c r="B236" s="201" t="s">
        <v>395</v>
      </c>
      <c r="C236" s="138" t="s">
        <v>1328</v>
      </c>
      <c r="D236" s="152" t="s">
        <v>537</v>
      </c>
      <c r="E236" s="140" t="s">
        <v>918</v>
      </c>
      <c r="F236" s="200">
        <v>4.5</v>
      </c>
      <c r="G236" s="36"/>
      <c r="H236" s="2">
        <f t="shared" si="30"/>
        <v>0</v>
      </c>
      <c r="I236" s="184" t="e">
        <f t="shared" si="31"/>
        <v>#DIV/0!</v>
      </c>
      <c r="J236" s="144"/>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row>
    <row r="237" spans="1:66" ht="25.5" outlineLevel="1">
      <c r="A237" s="20" t="s">
        <v>126</v>
      </c>
      <c r="B237" s="201">
        <v>88650</v>
      </c>
      <c r="C237" s="138" t="s">
        <v>1325</v>
      </c>
      <c r="D237" s="139" t="s">
        <v>1023</v>
      </c>
      <c r="E237" s="140" t="s">
        <v>920</v>
      </c>
      <c r="F237" s="200">
        <v>132.1</v>
      </c>
      <c r="G237" s="36"/>
      <c r="H237" s="2">
        <f t="shared" si="30"/>
        <v>0</v>
      </c>
      <c r="I237" s="184" t="e">
        <f t="shared" si="31"/>
        <v>#DIV/0!</v>
      </c>
      <c r="J237" s="144"/>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row>
    <row r="238" spans="1:66" ht="25.5" outlineLevel="1">
      <c r="A238" s="20" t="s">
        <v>127</v>
      </c>
      <c r="B238" s="201" t="s">
        <v>266</v>
      </c>
      <c r="C238" s="138" t="s">
        <v>1327</v>
      </c>
      <c r="D238" s="139" t="s">
        <v>1024</v>
      </c>
      <c r="E238" s="140" t="s">
        <v>920</v>
      </c>
      <c r="F238" s="200">
        <v>238.6</v>
      </c>
      <c r="G238" s="36"/>
      <c r="H238" s="2">
        <f t="shared" si="30"/>
        <v>0</v>
      </c>
      <c r="I238" s="184" t="e">
        <f t="shared" si="31"/>
        <v>#DIV/0!</v>
      </c>
      <c r="J238" s="144"/>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row>
    <row r="239" spans="1:66" ht="25.5" outlineLevel="1">
      <c r="A239" s="20" t="s">
        <v>128</v>
      </c>
      <c r="B239" s="201" t="s">
        <v>401</v>
      </c>
      <c r="C239" s="138" t="s">
        <v>1327</v>
      </c>
      <c r="D239" s="139" t="s">
        <v>1025</v>
      </c>
      <c r="E239" s="140" t="s">
        <v>920</v>
      </c>
      <c r="F239" s="200">
        <v>99.15</v>
      </c>
      <c r="G239" s="36"/>
      <c r="H239" s="2">
        <f t="shared" si="30"/>
        <v>0</v>
      </c>
      <c r="I239" s="184" t="e">
        <f t="shared" si="31"/>
        <v>#DIV/0!</v>
      </c>
      <c r="J239" s="144"/>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row>
    <row r="240" spans="1:66" ht="25.5" outlineLevel="1">
      <c r="A240" s="20" t="s">
        <v>129</v>
      </c>
      <c r="B240" s="201" t="s">
        <v>402</v>
      </c>
      <c r="C240" s="138" t="s">
        <v>1327</v>
      </c>
      <c r="D240" s="139" t="s">
        <v>1026</v>
      </c>
      <c r="E240" s="140" t="s">
        <v>920</v>
      </c>
      <c r="F240" s="200">
        <v>1.75</v>
      </c>
      <c r="G240" s="36"/>
      <c r="H240" s="2">
        <f t="shared" si="30"/>
        <v>0</v>
      </c>
      <c r="I240" s="184" t="e">
        <f t="shared" si="31"/>
        <v>#DIV/0!</v>
      </c>
      <c r="J240" s="144"/>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row>
    <row r="241" spans="1:66" s="207" customFormat="1" ht="12.75" outlineLevel="1">
      <c r="A241" s="496" t="s">
        <v>130</v>
      </c>
      <c r="B241" s="497"/>
      <c r="C241" s="146"/>
      <c r="D241" s="153" t="s">
        <v>538</v>
      </c>
      <c r="E241" s="148">
        <f>SUM(H242:H248)</f>
        <v>0</v>
      </c>
      <c r="F241" s="148"/>
      <c r="G241" s="148"/>
      <c r="H241" s="148"/>
      <c r="I241" s="149" t="e">
        <f>E241/$G$609</f>
        <v>#DIV/0!</v>
      </c>
      <c r="J241" s="144"/>
      <c r="K241" s="206"/>
      <c r="L241" s="206"/>
      <c r="M241" s="206"/>
      <c r="N241" s="206"/>
      <c r="O241" s="206"/>
      <c r="P241" s="206"/>
      <c r="Q241" s="206"/>
      <c r="R241" s="206"/>
      <c r="S241" s="206"/>
      <c r="T241" s="206"/>
      <c r="U241" s="206"/>
      <c r="V241" s="206"/>
      <c r="W241" s="206"/>
      <c r="X241" s="206"/>
      <c r="Y241" s="206"/>
      <c r="Z241" s="206"/>
      <c r="AA241" s="206"/>
      <c r="AB241" s="206"/>
      <c r="AC241" s="206"/>
      <c r="AD241" s="206"/>
      <c r="AE241" s="206"/>
      <c r="AF241" s="206"/>
      <c r="AG241" s="206"/>
      <c r="AH241" s="206"/>
      <c r="AI241" s="206"/>
      <c r="AJ241" s="206"/>
      <c r="AK241" s="206"/>
      <c r="AL241" s="206"/>
      <c r="AM241" s="206"/>
      <c r="AN241" s="206"/>
      <c r="AO241" s="206"/>
      <c r="AP241" s="206"/>
      <c r="AQ241" s="206"/>
      <c r="AR241" s="206"/>
      <c r="AS241" s="206"/>
      <c r="AT241" s="206"/>
      <c r="AU241" s="206"/>
      <c r="AV241" s="206"/>
      <c r="AW241" s="206"/>
      <c r="AX241" s="206"/>
      <c r="AY241" s="206"/>
      <c r="AZ241" s="206"/>
      <c r="BA241" s="206"/>
      <c r="BB241" s="206"/>
      <c r="BC241" s="206"/>
      <c r="BD241" s="206"/>
      <c r="BE241" s="206"/>
      <c r="BF241" s="206"/>
      <c r="BG241" s="206"/>
      <c r="BH241" s="206"/>
      <c r="BI241" s="206"/>
      <c r="BJ241" s="206"/>
      <c r="BK241" s="206"/>
      <c r="BL241" s="206"/>
      <c r="BM241" s="206"/>
      <c r="BN241" s="206"/>
    </row>
    <row r="242" spans="1:66" s="207" customFormat="1" ht="38.25" outlineLevel="1">
      <c r="A242" s="194" t="s">
        <v>131</v>
      </c>
      <c r="B242" s="199">
        <v>94996</v>
      </c>
      <c r="C242" s="138" t="s">
        <v>1325</v>
      </c>
      <c r="D242" s="139" t="s">
        <v>1027</v>
      </c>
      <c r="E242" s="140" t="s">
        <v>918</v>
      </c>
      <c r="F242" s="200">
        <v>387.78</v>
      </c>
      <c r="G242" s="36"/>
      <c r="H242" s="2">
        <f aca="true" t="shared" si="32" ref="H242:H248">ROUND(_xlfn.IFERROR(F242*G242," - "),2)</f>
        <v>0</v>
      </c>
      <c r="I242" s="193" t="e">
        <f aca="true" t="shared" si="33" ref="I242:I248">H242/$G$609</f>
        <v>#DIV/0!</v>
      </c>
      <c r="J242" s="144"/>
      <c r="K242" s="206"/>
      <c r="L242" s="206"/>
      <c r="M242" s="206"/>
      <c r="N242" s="206"/>
      <c r="O242" s="206"/>
      <c r="P242" s="206"/>
      <c r="Q242" s="206"/>
      <c r="R242" s="206"/>
      <c r="S242" s="206"/>
      <c r="T242" s="206"/>
      <c r="U242" s="206"/>
      <c r="V242" s="206"/>
      <c r="W242" s="206"/>
      <c r="X242" s="206"/>
      <c r="Y242" s="206"/>
      <c r="Z242" s="206"/>
      <c r="AA242" s="206"/>
      <c r="AB242" s="206"/>
      <c r="AC242" s="206"/>
      <c r="AD242" s="206"/>
      <c r="AE242" s="206"/>
      <c r="AF242" s="206"/>
      <c r="AG242" s="206"/>
      <c r="AH242" s="206"/>
      <c r="AI242" s="206"/>
      <c r="AJ242" s="206"/>
      <c r="AK242" s="206"/>
      <c r="AL242" s="206"/>
      <c r="AM242" s="206"/>
      <c r="AN242" s="206"/>
      <c r="AO242" s="206"/>
      <c r="AP242" s="206"/>
      <c r="AQ242" s="206"/>
      <c r="AR242" s="206"/>
      <c r="AS242" s="206"/>
      <c r="AT242" s="206"/>
      <c r="AU242" s="206"/>
      <c r="AV242" s="206"/>
      <c r="AW242" s="206"/>
      <c r="AX242" s="206"/>
      <c r="AY242" s="206"/>
      <c r="AZ242" s="206"/>
      <c r="BA242" s="206"/>
      <c r="BB242" s="206"/>
      <c r="BC242" s="206"/>
      <c r="BD242" s="206"/>
      <c r="BE242" s="206"/>
      <c r="BF242" s="206"/>
      <c r="BG242" s="206"/>
      <c r="BH242" s="206"/>
      <c r="BI242" s="206"/>
      <c r="BJ242" s="206"/>
      <c r="BK242" s="206"/>
      <c r="BL242" s="206"/>
      <c r="BM242" s="206"/>
      <c r="BN242" s="206"/>
    </row>
    <row r="243" spans="1:66" s="207" customFormat="1" ht="38.25" outlineLevel="1">
      <c r="A243" s="194" t="s">
        <v>132</v>
      </c>
      <c r="B243" s="201">
        <v>94963</v>
      </c>
      <c r="C243" s="138" t="s">
        <v>1325</v>
      </c>
      <c r="D243" s="152" t="s">
        <v>539</v>
      </c>
      <c r="E243" s="140" t="s">
        <v>927</v>
      </c>
      <c r="F243" s="200">
        <v>22.06</v>
      </c>
      <c r="G243" s="36"/>
      <c r="H243" s="2">
        <f t="shared" si="32"/>
        <v>0</v>
      </c>
      <c r="I243" s="184" t="e">
        <f t="shared" si="33"/>
        <v>#DIV/0!</v>
      </c>
      <c r="J243" s="144"/>
      <c r="K243" s="206"/>
      <c r="L243" s="206"/>
      <c r="M243" s="206"/>
      <c r="N243" s="206"/>
      <c r="O243" s="206"/>
      <c r="P243" s="206"/>
      <c r="Q243" s="206"/>
      <c r="R243" s="206"/>
      <c r="S243" s="206"/>
      <c r="T243" s="206"/>
      <c r="U243" s="206"/>
      <c r="V243" s="206"/>
      <c r="W243" s="206"/>
      <c r="X243" s="206"/>
      <c r="Y243" s="206"/>
      <c r="Z243" s="206"/>
      <c r="AA243" s="206"/>
      <c r="AB243" s="206"/>
      <c r="AC243" s="206"/>
      <c r="AD243" s="206"/>
      <c r="AE243" s="206"/>
      <c r="AF243" s="206"/>
      <c r="AG243" s="206"/>
      <c r="AH243" s="206"/>
      <c r="AI243" s="206"/>
      <c r="AJ243" s="206"/>
      <c r="AK243" s="206"/>
      <c r="AL243" s="206"/>
      <c r="AM243" s="206"/>
      <c r="AN243" s="206"/>
      <c r="AO243" s="206"/>
      <c r="AP243" s="206"/>
      <c r="AQ243" s="206"/>
      <c r="AR243" s="206"/>
      <c r="AS243" s="206"/>
      <c r="AT243" s="206"/>
      <c r="AU243" s="206"/>
      <c r="AV243" s="206"/>
      <c r="AW243" s="206"/>
      <c r="AX243" s="206"/>
      <c r="AY243" s="206"/>
      <c r="AZ243" s="206"/>
      <c r="BA243" s="206"/>
      <c r="BB243" s="206"/>
      <c r="BC243" s="206"/>
      <c r="BD243" s="206"/>
      <c r="BE243" s="206"/>
      <c r="BF243" s="206"/>
      <c r="BG243" s="206"/>
      <c r="BH243" s="206"/>
      <c r="BI243" s="206"/>
      <c r="BJ243" s="206"/>
      <c r="BK243" s="206"/>
      <c r="BL243" s="206"/>
      <c r="BM243" s="206"/>
      <c r="BN243" s="206"/>
    </row>
    <row r="244" spans="1:66" s="207" customFormat="1" ht="25.5" outlineLevel="1">
      <c r="A244" s="194" t="s">
        <v>133</v>
      </c>
      <c r="B244" s="201">
        <v>92396</v>
      </c>
      <c r="C244" s="138" t="s">
        <v>1325</v>
      </c>
      <c r="D244" s="139" t="s">
        <v>1028</v>
      </c>
      <c r="E244" s="140" t="s">
        <v>918</v>
      </c>
      <c r="F244" s="200">
        <v>68.26</v>
      </c>
      <c r="G244" s="36"/>
      <c r="H244" s="2">
        <f t="shared" si="32"/>
        <v>0</v>
      </c>
      <c r="I244" s="184" t="e">
        <f t="shared" si="33"/>
        <v>#DIV/0!</v>
      </c>
      <c r="J244" s="144"/>
      <c r="K244" s="206"/>
      <c r="L244" s="206"/>
      <c r="M244" s="206"/>
      <c r="N244" s="206"/>
      <c r="O244" s="206"/>
      <c r="P244" s="206"/>
      <c r="Q244" s="206"/>
      <c r="R244" s="206"/>
      <c r="S244" s="206"/>
      <c r="T244" s="206"/>
      <c r="U244" s="206"/>
      <c r="V244" s="206"/>
      <c r="W244" s="206"/>
      <c r="X244" s="206"/>
      <c r="Y244" s="206"/>
      <c r="Z244" s="206"/>
      <c r="AA244" s="206"/>
      <c r="AB244" s="206"/>
      <c r="AC244" s="206"/>
      <c r="AD244" s="206"/>
      <c r="AE244" s="206"/>
      <c r="AF244" s="206"/>
      <c r="AG244" s="206"/>
      <c r="AH244" s="206"/>
      <c r="AI244" s="206"/>
      <c r="AJ244" s="206"/>
      <c r="AK244" s="206"/>
      <c r="AL244" s="206"/>
      <c r="AM244" s="206"/>
      <c r="AN244" s="206"/>
      <c r="AO244" s="206"/>
      <c r="AP244" s="206"/>
      <c r="AQ244" s="206"/>
      <c r="AR244" s="206"/>
      <c r="AS244" s="206"/>
      <c r="AT244" s="206"/>
      <c r="AU244" s="206"/>
      <c r="AV244" s="206"/>
      <c r="AW244" s="206"/>
      <c r="AX244" s="206"/>
      <c r="AY244" s="206"/>
      <c r="AZ244" s="206"/>
      <c r="BA244" s="206"/>
      <c r="BB244" s="206"/>
      <c r="BC244" s="206"/>
      <c r="BD244" s="206"/>
      <c r="BE244" s="206"/>
      <c r="BF244" s="206"/>
      <c r="BG244" s="206"/>
      <c r="BH244" s="206"/>
      <c r="BI244" s="206"/>
      <c r="BJ244" s="206"/>
      <c r="BK244" s="206"/>
      <c r="BL244" s="206"/>
      <c r="BM244" s="206"/>
      <c r="BN244" s="206"/>
    </row>
    <row r="245" spans="1:66" s="207" customFormat="1" ht="12.75" outlineLevel="1">
      <c r="A245" s="194" t="s">
        <v>134</v>
      </c>
      <c r="B245" s="201" t="s">
        <v>394</v>
      </c>
      <c r="C245" s="138" t="s">
        <v>1328</v>
      </c>
      <c r="D245" s="152" t="s">
        <v>540</v>
      </c>
      <c r="E245" s="140" t="s">
        <v>918</v>
      </c>
      <c r="F245" s="200">
        <v>7.63</v>
      </c>
      <c r="G245" s="36"/>
      <c r="H245" s="2">
        <f t="shared" si="32"/>
        <v>0</v>
      </c>
      <c r="I245" s="184" t="e">
        <f t="shared" si="33"/>
        <v>#DIV/0!</v>
      </c>
      <c r="J245" s="144"/>
      <c r="K245" s="206"/>
      <c r="L245" s="206"/>
      <c r="M245" s="206"/>
      <c r="N245" s="206"/>
      <c r="O245" s="206"/>
      <c r="P245" s="206"/>
      <c r="Q245" s="206"/>
      <c r="R245" s="206"/>
      <c r="S245" s="206"/>
      <c r="T245" s="206"/>
      <c r="U245" s="206"/>
      <c r="V245" s="206"/>
      <c r="W245" s="206"/>
      <c r="X245" s="206"/>
      <c r="Y245" s="206"/>
      <c r="Z245" s="206"/>
      <c r="AA245" s="206"/>
      <c r="AB245" s="206"/>
      <c r="AC245" s="206"/>
      <c r="AD245" s="206"/>
      <c r="AE245" s="206"/>
      <c r="AF245" s="206"/>
      <c r="AG245" s="206"/>
      <c r="AH245" s="206"/>
      <c r="AI245" s="206"/>
      <c r="AJ245" s="206"/>
      <c r="AK245" s="206"/>
      <c r="AL245" s="206"/>
      <c r="AM245" s="206"/>
      <c r="AN245" s="206"/>
      <c r="AO245" s="206"/>
      <c r="AP245" s="206"/>
      <c r="AQ245" s="206"/>
      <c r="AR245" s="206"/>
      <c r="AS245" s="206"/>
      <c r="AT245" s="206"/>
      <c r="AU245" s="206"/>
      <c r="AV245" s="206"/>
      <c r="AW245" s="206"/>
      <c r="AX245" s="206"/>
      <c r="AY245" s="206"/>
      <c r="AZ245" s="206"/>
      <c r="BA245" s="206"/>
      <c r="BB245" s="206"/>
      <c r="BC245" s="206"/>
      <c r="BD245" s="206"/>
      <c r="BE245" s="206"/>
      <c r="BF245" s="206"/>
      <c r="BG245" s="206"/>
      <c r="BH245" s="206"/>
      <c r="BI245" s="206"/>
      <c r="BJ245" s="206"/>
      <c r="BK245" s="206"/>
      <c r="BL245" s="206"/>
      <c r="BM245" s="206"/>
      <c r="BN245" s="206"/>
    </row>
    <row r="246" spans="1:66" s="207" customFormat="1" ht="12.75" outlineLevel="1">
      <c r="A246" s="194" t="s">
        <v>135</v>
      </c>
      <c r="B246" s="201" t="s">
        <v>395</v>
      </c>
      <c r="C246" s="138" t="s">
        <v>1328</v>
      </c>
      <c r="D246" s="152" t="s">
        <v>541</v>
      </c>
      <c r="E246" s="140" t="s">
        <v>918</v>
      </c>
      <c r="F246" s="200">
        <v>1.38</v>
      </c>
      <c r="G246" s="36"/>
      <c r="H246" s="2">
        <f t="shared" si="32"/>
        <v>0</v>
      </c>
      <c r="I246" s="184" t="e">
        <f t="shared" si="33"/>
        <v>#DIV/0!</v>
      </c>
      <c r="J246" s="144"/>
      <c r="K246" s="206"/>
      <c r="L246" s="206"/>
      <c r="M246" s="206"/>
      <c r="N246" s="206"/>
      <c r="O246" s="206"/>
      <c r="P246" s="206"/>
      <c r="Q246" s="206"/>
      <c r="R246" s="206"/>
      <c r="S246" s="206"/>
      <c r="T246" s="206"/>
      <c r="U246" s="206"/>
      <c r="V246" s="206"/>
      <c r="W246" s="206"/>
      <c r="X246" s="206"/>
      <c r="Y246" s="206"/>
      <c r="Z246" s="206"/>
      <c r="AA246" s="206"/>
      <c r="AB246" s="206"/>
      <c r="AC246" s="206"/>
      <c r="AD246" s="206"/>
      <c r="AE246" s="206"/>
      <c r="AF246" s="206"/>
      <c r="AG246" s="206"/>
      <c r="AH246" s="206"/>
      <c r="AI246" s="206"/>
      <c r="AJ246" s="206"/>
      <c r="AK246" s="206"/>
      <c r="AL246" s="206"/>
      <c r="AM246" s="206"/>
      <c r="AN246" s="206"/>
      <c r="AO246" s="206"/>
      <c r="AP246" s="206"/>
      <c r="AQ246" s="206"/>
      <c r="AR246" s="206"/>
      <c r="AS246" s="206"/>
      <c r="AT246" s="206"/>
      <c r="AU246" s="206"/>
      <c r="AV246" s="206"/>
      <c r="AW246" s="206"/>
      <c r="AX246" s="206"/>
      <c r="AY246" s="206"/>
      <c r="AZ246" s="206"/>
      <c r="BA246" s="206"/>
      <c r="BB246" s="206"/>
      <c r="BC246" s="206"/>
      <c r="BD246" s="206"/>
      <c r="BE246" s="206"/>
      <c r="BF246" s="206"/>
      <c r="BG246" s="206"/>
      <c r="BH246" s="206"/>
      <c r="BI246" s="206"/>
      <c r="BJ246" s="206"/>
      <c r="BK246" s="206"/>
      <c r="BL246" s="206"/>
      <c r="BM246" s="206"/>
      <c r="BN246" s="206"/>
    </row>
    <row r="247" spans="1:66" s="207" customFormat="1" ht="12.75" outlineLevel="1">
      <c r="A247" s="194" t="s">
        <v>137</v>
      </c>
      <c r="B247" s="201" t="s">
        <v>258</v>
      </c>
      <c r="C247" s="138" t="s">
        <v>1327</v>
      </c>
      <c r="D247" s="139" t="s">
        <v>1029</v>
      </c>
      <c r="E247" s="140" t="s">
        <v>927</v>
      </c>
      <c r="F247" s="200">
        <v>27.24</v>
      </c>
      <c r="G247" s="36"/>
      <c r="H247" s="2">
        <f t="shared" si="32"/>
        <v>0</v>
      </c>
      <c r="I247" s="184" t="e">
        <f t="shared" si="33"/>
        <v>#DIV/0!</v>
      </c>
      <c r="J247" s="144"/>
      <c r="K247" s="206"/>
      <c r="L247" s="206"/>
      <c r="M247" s="206"/>
      <c r="N247" s="206"/>
      <c r="O247" s="206"/>
      <c r="P247" s="206"/>
      <c r="Q247" s="206"/>
      <c r="R247" s="206"/>
      <c r="S247" s="206"/>
      <c r="T247" s="206"/>
      <c r="U247" s="206"/>
      <c r="V247" s="206"/>
      <c r="W247" s="206"/>
      <c r="X247" s="206"/>
      <c r="Y247" s="206"/>
      <c r="Z247" s="206"/>
      <c r="AA247" s="206"/>
      <c r="AB247" s="206"/>
      <c r="AC247" s="206"/>
      <c r="AD247" s="206"/>
      <c r="AE247" s="206"/>
      <c r="AF247" s="206"/>
      <c r="AG247" s="206"/>
      <c r="AH247" s="206"/>
      <c r="AI247" s="206"/>
      <c r="AJ247" s="206"/>
      <c r="AK247" s="206"/>
      <c r="AL247" s="206"/>
      <c r="AM247" s="206"/>
      <c r="AN247" s="206"/>
      <c r="AO247" s="206"/>
      <c r="AP247" s="206"/>
      <c r="AQ247" s="206"/>
      <c r="AR247" s="206"/>
      <c r="AS247" s="206"/>
      <c r="AT247" s="206"/>
      <c r="AU247" s="206"/>
      <c r="AV247" s="206"/>
      <c r="AW247" s="206"/>
      <c r="AX247" s="206"/>
      <c r="AY247" s="206"/>
      <c r="AZ247" s="206"/>
      <c r="BA247" s="206"/>
      <c r="BB247" s="206"/>
      <c r="BC247" s="206"/>
      <c r="BD247" s="206"/>
      <c r="BE247" s="206"/>
      <c r="BF247" s="206"/>
      <c r="BG247" s="206"/>
      <c r="BH247" s="206"/>
      <c r="BI247" s="206"/>
      <c r="BJ247" s="206"/>
      <c r="BK247" s="206"/>
      <c r="BL247" s="206"/>
      <c r="BM247" s="206"/>
      <c r="BN247" s="206"/>
    </row>
    <row r="248" spans="1:66" s="207" customFormat="1" ht="13.5" outlineLevel="1" thickBot="1">
      <c r="A248" s="194" t="s">
        <v>138</v>
      </c>
      <c r="B248" s="201">
        <v>98504</v>
      </c>
      <c r="C248" s="138" t="s">
        <v>1325</v>
      </c>
      <c r="D248" s="139" t="s">
        <v>1030</v>
      </c>
      <c r="E248" s="140" t="s">
        <v>918</v>
      </c>
      <c r="F248" s="200">
        <v>354.18</v>
      </c>
      <c r="G248" s="36"/>
      <c r="H248" s="2">
        <f t="shared" si="32"/>
        <v>0</v>
      </c>
      <c r="I248" s="184" t="e">
        <f t="shared" si="33"/>
        <v>#DIV/0!</v>
      </c>
      <c r="J248" s="144"/>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6"/>
      <c r="AY248" s="206"/>
      <c r="AZ248" s="206"/>
      <c r="BA248" s="206"/>
      <c r="BB248" s="206"/>
      <c r="BC248" s="206"/>
      <c r="BD248" s="206"/>
      <c r="BE248" s="206"/>
      <c r="BF248" s="206"/>
      <c r="BG248" s="206"/>
      <c r="BH248" s="206"/>
      <c r="BI248" s="206"/>
      <c r="BJ248" s="206"/>
      <c r="BK248" s="206"/>
      <c r="BL248" s="206"/>
      <c r="BM248" s="206"/>
      <c r="BN248" s="206"/>
    </row>
    <row r="249" spans="1:66" s="203" customFormat="1" ht="15.75" thickBot="1">
      <c r="A249" s="492">
        <v>10</v>
      </c>
      <c r="B249" s="493"/>
      <c r="C249" s="126"/>
      <c r="D249" s="127" t="s">
        <v>542</v>
      </c>
      <c r="E249" s="128">
        <f>ROUND(SUM(E250+E260),2)</f>
        <v>0</v>
      </c>
      <c r="F249" s="128"/>
      <c r="G249" s="128"/>
      <c r="H249" s="129"/>
      <c r="I249" s="130" t="e">
        <f>E249/$G$609</f>
        <v>#DIV/0!</v>
      </c>
      <c r="J249" s="131"/>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202"/>
      <c r="AY249" s="202"/>
      <c r="AZ249" s="202"/>
      <c r="BA249" s="202"/>
      <c r="BB249" s="202"/>
      <c r="BC249" s="202"/>
      <c r="BD249" s="202"/>
      <c r="BE249" s="202"/>
      <c r="BF249" s="202"/>
      <c r="BG249" s="202"/>
      <c r="BH249" s="202"/>
      <c r="BI249" s="202"/>
      <c r="BJ249" s="202"/>
      <c r="BK249" s="202"/>
      <c r="BL249" s="202"/>
      <c r="BM249" s="202"/>
      <c r="BN249" s="202"/>
    </row>
    <row r="250" spans="1:66" s="205" customFormat="1" ht="12.75" outlineLevel="1">
      <c r="A250" s="490" t="s">
        <v>139</v>
      </c>
      <c r="B250" s="491"/>
      <c r="C250" s="134"/>
      <c r="D250" s="135" t="s">
        <v>428</v>
      </c>
      <c r="E250" s="136">
        <f>SUM(H251:H259)</f>
        <v>0</v>
      </c>
      <c r="F250" s="136"/>
      <c r="G250" s="136"/>
      <c r="H250" s="136"/>
      <c r="I250" s="137" t="e">
        <f>E250/$G$609</f>
        <v>#DIV/0!</v>
      </c>
      <c r="J250" s="14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4"/>
      <c r="AY250" s="204"/>
      <c r="AZ250" s="204"/>
      <c r="BA250" s="204"/>
      <c r="BB250" s="204"/>
      <c r="BC250" s="204"/>
      <c r="BD250" s="204"/>
      <c r="BE250" s="204"/>
      <c r="BF250" s="204"/>
      <c r="BG250" s="204"/>
      <c r="BH250" s="204"/>
      <c r="BI250" s="204"/>
      <c r="BJ250" s="204"/>
      <c r="BK250" s="204"/>
      <c r="BL250" s="204"/>
      <c r="BM250" s="204"/>
      <c r="BN250" s="204"/>
    </row>
    <row r="251" spans="1:66" s="207" customFormat="1" ht="38.25" outlineLevel="1">
      <c r="A251" s="194" t="s">
        <v>140</v>
      </c>
      <c r="B251" s="201">
        <v>96132</v>
      </c>
      <c r="C251" s="138" t="s">
        <v>1325</v>
      </c>
      <c r="D251" s="139" t="s">
        <v>1031</v>
      </c>
      <c r="E251" s="140" t="s">
        <v>918</v>
      </c>
      <c r="F251" s="200">
        <v>3222.29</v>
      </c>
      <c r="G251" s="36"/>
      <c r="H251" s="2">
        <f aca="true" t="shared" si="34" ref="H251:H259">ROUND(_xlfn.IFERROR(F251*G251," - "),2)</f>
        <v>0</v>
      </c>
      <c r="I251" s="184" t="e">
        <f aca="true" t="shared" si="35" ref="I251:I259">H251/$G$609</f>
        <v>#DIV/0!</v>
      </c>
      <c r="J251" s="144"/>
      <c r="K251" s="206"/>
      <c r="L251" s="206"/>
      <c r="M251" s="206"/>
      <c r="N251" s="206"/>
      <c r="O251" s="206"/>
      <c r="P251" s="206"/>
      <c r="Q251" s="206"/>
      <c r="R251" s="206"/>
      <c r="S251" s="206"/>
      <c r="T251" s="206"/>
      <c r="U251" s="206"/>
      <c r="V251" s="206"/>
      <c r="W251" s="206"/>
      <c r="X251" s="206"/>
      <c r="Y251" s="206"/>
      <c r="Z251" s="206"/>
      <c r="AA251" s="206"/>
      <c r="AB251" s="206"/>
      <c r="AC251" s="206"/>
      <c r="AD251" s="206"/>
      <c r="AE251" s="206"/>
      <c r="AF251" s="206"/>
      <c r="AG251" s="206"/>
      <c r="AH251" s="206"/>
      <c r="AI251" s="206"/>
      <c r="AJ251" s="206"/>
      <c r="AK251" s="206"/>
      <c r="AL251" s="206"/>
      <c r="AM251" s="206"/>
      <c r="AN251" s="206"/>
      <c r="AO251" s="206"/>
      <c r="AP251" s="206"/>
      <c r="AQ251" s="206"/>
      <c r="AR251" s="206"/>
      <c r="AS251" s="206"/>
      <c r="AT251" s="206"/>
      <c r="AU251" s="206"/>
      <c r="AV251" s="206"/>
      <c r="AW251" s="206"/>
      <c r="AX251" s="206"/>
      <c r="AY251" s="206"/>
      <c r="AZ251" s="206"/>
      <c r="BA251" s="206"/>
      <c r="BB251" s="206"/>
      <c r="BC251" s="206"/>
      <c r="BD251" s="206"/>
      <c r="BE251" s="206"/>
      <c r="BF251" s="206"/>
      <c r="BG251" s="206"/>
      <c r="BH251" s="206"/>
      <c r="BI251" s="206"/>
      <c r="BJ251" s="206"/>
      <c r="BK251" s="206"/>
      <c r="BL251" s="206"/>
      <c r="BM251" s="206"/>
      <c r="BN251" s="206"/>
    </row>
    <row r="252" spans="1:66" s="207" customFormat="1" ht="25.5" outlineLevel="1">
      <c r="A252" s="194" t="s">
        <v>195</v>
      </c>
      <c r="B252" s="201">
        <v>88489</v>
      </c>
      <c r="C252" s="138" t="s">
        <v>1325</v>
      </c>
      <c r="D252" s="139" t="s">
        <v>1032</v>
      </c>
      <c r="E252" s="140" t="s">
        <v>918</v>
      </c>
      <c r="F252" s="200">
        <v>3033.26</v>
      </c>
      <c r="G252" s="36"/>
      <c r="H252" s="2">
        <f t="shared" si="34"/>
        <v>0</v>
      </c>
      <c r="I252" s="184" t="e">
        <f t="shared" si="35"/>
        <v>#DIV/0!</v>
      </c>
      <c r="J252" s="144"/>
      <c r="K252" s="206"/>
      <c r="L252" s="206"/>
      <c r="M252" s="206"/>
      <c r="N252" s="206"/>
      <c r="O252" s="206"/>
      <c r="P252" s="206"/>
      <c r="Q252" s="206"/>
      <c r="R252" s="206"/>
      <c r="S252" s="206"/>
      <c r="T252" s="206"/>
      <c r="U252" s="206"/>
      <c r="V252" s="206"/>
      <c r="W252" s="206"/>
      <c r="X252" s="206"/>
      <c r="Y252" s="206"/>
      <c r="Z252" s="206"/>
      <c r="AA252" s="206"/>
      <c r="AB252" s="206"/>
      <c r="AC252" s="206"/>
      <c r="AD252" s="206"/>
      <c r="AE252" s="206"/>
      <c r="AF252" s="206"/>
      <c r="AG252" s="206"/>
      <c r="AH252" s="206"/>
      <c r="AI252" s="206"/>
      <c r="AJ252" s="206"/>
      <c r="AK252" s="206"/>
      <c r="AL252" s="206"/>
      <c r="AM252" s="206"/>
      <c r="AN252" s="206"/>
      <c r="AO252" s="206"/>
      <c r="AP252" s="206"/>
      <c r="AQ252" s="206"/>
      <c r="AR252" s="206"/>
      <c r="AS252" s="206"/>
      <c r="AT252" s="206"/>
      <c r="AU252" s="206"/>
      <c r="AV252" s="206"/>
      <c r="AW252" s="206"/>
      <c r="AX252" s="206"/>
      <c r="AY252" s="206"/>
      <c r="AZ252" s="206"/>
      <c r="BA252" s="206"/>
      <c r="BB252" s="206"/>
      <c r="BC252" s="206"/>
      <c r="BD252" s="206"/>
      <c r="BE252" s="206"/>
      <c r="BF252" s="206"/>
      <c r="BG252" s="206"/>
      <c r="BH252" s="206"/>
      <c r="BI252" s="206"/>
      <c r="BJ252" s="206"/>
      <c r="BK252" s="206"/>
      <c r="BL252" s="206"/>
      <c r="BM252" s="206"/>
      <c r="BN252" s="206"/>
    </row>
    <row r="253" spans="1:66" s="207" customFormat="1" ht="12.75" outlineLevel="1">
      <c r="A253" s="194" t="s">
        <v>543</v>
      </c>
      <c r="B253" s="201" t="s">
        <v>277</v>
      </c>
      <c r="C253" s="138" t="s">
        <v>1327</v>
      </c>
      <c r="D253" s="152" t="s">
        <v>550</v>
      </c>
      <c r="E253" s="140" t="s">
        <v>918</v>
      </c>
      <c r="F253" s="200">
        <v>500.86</v>
      </c>
      <c r="G253" s="36"/>
      <c r="H253" s="2">
        <f t="shared" si="34"/>
        <v>0</v>
      </c>
      <c r="I253" s="184" t="e">
        <f t="shared" si="35"/>
        <v>#DIV/0!</v>
      </c>
      <c r="J253" s="144"/>
      <c r="K253" s="206"/>
      <c r="L253" s="206"/>
      <c r="M253" s="206"/>
      <c r="N253" s="206"/>
      <c r="O253" s="206"/>
      <c r="P253" s="206"/>
      <c r="Q253" s="206"/>
      <c r="R253" s="206"/>
      <c r="S253" s="206"/>
      <c r="T253" s="206"/>
      <c r="U253" s="206"/>
      <c r="V253" s="206"/>
      <c r="W253" s="206"/>
      <c r="X253" s="206"/>
      <c r="Y253" s="206"/>
      <c r="Z253" s="206"/>
      <c r="AA253" s="206"/>
      <c r="AB253" s="206"/>
      <c r="AC253" s="206"/>
      <c r="AD253" s="206"/>
      <c r="AE253" s="206"/>
      <c r="AF253" s="206"/>
      <c r="AG253" s="206"/>
      <c r="AH253" s="206"/>
      <c r="AI253" s="206"/>
      <c r="AJ253" s="206"/>
      <c r="AK253" s="206"/>
      <c r="AL253" s="206"/>
      <c r="AM253" s="206"/>
      <c r="AN253" s="206"/>
      <c r="AO253" s="206"/>
      <c r="AP253" s="206"/>
      <c r="AQ253" s="206"/>
      <c r="AR253" s="206"/>
      <c r="AS253" s="206"/>
      <c r="AT253" s="206"/>
      <c r="AU253" s="206"/>
      <c r="AV253" s="206"/>
      <c r="AW253" s="206"/>
      <c r="AX253" s="206"/>
      <c r="AY253" s="206"/>
      <c r="AZ253" s="206"/>
      <c r="BA253" s="206"/>
      <c r="BB253" s="206"/>
      <c r="BC253" s="206"/>
      <c r="BD253" s="206"/>
      <c r="BE253" s="206"/>
      <c r="BF253" s="206"/>
      <c r="BG253" s="206"/>
      <c r="BH253" s="206"/>
      <c r="BI253" s="206"/>
      <c r="BJ253" s="206"/>
      <c r="BK253" s="206"/>
      <c r="BL253" s="206"/>
      <c r="BM253" s="206"/>
      <c r="BN253" s="206"/>
    </row>
    <row r="254" spans="1:66" s="207" customFormat="1" ht="25.5" outlineLevel="1">
      <c r="A254" s="194" t="s">
        <v>544</v>
      </c>
      <c r="B254" s="201">
        <v>88488</v>
      </c>
      <c r="C254" s="138" t="s">
        <v>1325</v>
      </c>
      <c r="D254" s="139" t="s">
        <v>1033</v>
      </c>
      <c r="E254" s="140" t="s">
        <v>918</v>
      </c>
      <c r="F254" s="200">
        <v>500.86</v>
      </c>
      <c r="G254" s="36"/>
      <c r="H254" s="2">
        <f t="shared" si="34"/>
        <v>0</v>
      </c>
      <c r="I254" s="184" t="e">
        <f t="shared" si="35"/>
        <v>#DIV/0!</v>
      </c>
      <c r="J254" s="144"/>
      <c r="K254" s="206"/>
      <c r="L254" s="206"/>
      <c r="M254" s="206"/>
      <c r="N254" s="206"/>
      <c r="O254" s="206"/>
      <c r="P254" s="206"/>
      <c r="Q254" s="206"/>
      <c r="R254" s="206"/>
      <c r="S254" s="206"/>
      <c r="T254" s="206"/>
      <c r="U254" s="206"/>
      <c r="V254" s="206"/>
      <c r="W254" s="206"/>
      <c r="X254" s="206"/>
      <c r="Y254" s="206"/>
      <c r="Z254" s="206"/>
      <c r="AA254" s="206"/>
      <c r="AB254" s="206"/>
      <c r="AC254" s="206"/>
      <c r="AD254" s="206"/>
      <c r="AE254" s="206"/>
      <c r="AF254" s="206"/>
      <c r="AG254" s="206"/>
      <c r="AH254" s="206"/>
      <c r="AI254" s="206"/>
      <c r="AJ254" s="206"/>
      <c r="AK254" s="206"/>
      <c r="AL254" s="206"/>
      <c r="AM254" s="206"/>
      <c r="AN254" s="206"/>
      <c r="AO254" s="206"/>
      <c r="AP254" s="206"/>
      <c r="AQ254" s="206"/>
      <c r="AR254" s="206"/>
      <c r="AS254" s="206"/>
      <c r="AT254" s="206"/>
      <c r="AU254" s="206"/>
      <c r="AV254" s="206"/>
      <c r="AW254" s="206"/>
      <c r="AX254" s="206"/>
      <c r="AY254" s="206"/>
      <c r="AZ254" s="206"/>
      <c r="BA254" s="206"/>
      <c r="BB254" s="206"/>
      <c r="BC254" s="206"/>
      <c r="BD254" s="206"/>
      <c r="BE254" s="206"/>
      <c r="BF254" s="206"/>
      <c r="BG254" s="206"/>
      <c r="BH254" s="206"/>
      <c r="BI254" s="206"/>
      <c r="BJ254" s="206"/>
      <c r="BK254" s="206"/>
      <c r="BL254" s="206"/>
      <c r="BM254" s="206"/>
      <c r="BN254" s="206"/>
    </row>
    <row r="255" spans="1:66" s="207" customFormat="1" ht="25.5" outlineLevel="1">
      <c r="A255" s="194" t="s">
        <v>545</v>
      </c>
      <c r="B255" s="201">
        <v>102219</v>
      </c>
      <c r="C255" s="138" t="s">
        <v>1325</v>
      </c>
      <c r="D255" s="152" t="s">
        <v>552</v>
      </c>
      <c r="E255" s="140" t="s">
        <v>918</v>
      </c>
      <c r="F255" s="200">
        <v>188.92</v>
      </c>
      <c r="G255" s="36"/>
      <c r="H255" s="2">
        <f t="shared" si="34"/>
        <v>0</v>
      </c>
      <c r="I255" s="184" t="e">
        <f t="shared" si="35"/>
        <v>#DIV/0!</v>
      </c>
      <c r="J255" s="144"/>
      <c r="K255" s="206"/>
      <c r="L255" s="206"/>
      <c r="M255" s="206"/>
      <c r="N255" s="206"/>
      <c r="O255" s="206"/>
      <c r="P255" s="206"/>
      <c r="Q255" s="206"/>
      <c r="R255" s="206"/>
      <c r="S255" s="206"/>
      <c r="T255" s="206"/>
      <c r="U255" s="206"/>
      <c r="V255" s="206"/>
      <c r="W255" s="206"/>
      <c r="X255" s="206"/>
      <c r="Y255" s="206"/>
      <c r="Z255" s="206"/>
      <c r="AA255" s="206"/>
      <c r="AB255" s="206"/>
      <c r="AC255" s="206"/>
      <c r="AD255" s="206"/>
      <c r="AE255" s="206"/>
      <c r="AF255" s="206"/>
      <c r="AG255" s="206"/>
      <c r="AH255" s="206"/>
      <c r="AI255" s="206"/>
      <c r="AJ255" s="206"/>
      <c r="AK255" s="206"/>
      <c r="AL255" s="206"/>
      <c r="AM255" s="206"/>
      <c r="AN255" s="206"/>
      <c r="AO255" s="206"/>
      <c r="AP255" s="206"/>
      <c r="AQ255" s="206"/>
      <c r="AR255" s="206"/>
      <c r="AS255" s="206"/>
      <c r="AT255" s="206"/>
      <c r="AU255" s="206"/>
      <c r="AV255" s="206"/>
      <c r="AW255" s="206"/>
      <c r="AX255" s="206"/>
      <c r="AY255" s="206"/>
      <c r="AZ255" s="206"/>
      <c r="BA255" s="206"/>
      <c r="BB255" s="206"/>
      <c r="BC255" s="206"/>
      <c r="BD255" s="206"/>
      <c r="BE255" s="206"/>
      <c r="BF255" s="206"/>
      <c r="BG255" s="206"/>
      <c r="BH255" s="206"/>
      <c r="BI255" s="206"/>
      <c r="BJ255" s="206"/>
      <c r="BK255" s="206"/>
      <c r="BL255" s="206"/>
      <c r="BM255" s="206"/>
      <c r="BN255" s="206"/>
    </row>
    <row r="256" spans="1:66" s="207" customFormat="1" ht="25.5" outlineLevel="1">
      <c r="A256" s="194" t="s">
        <v>546</v>
      </c>
      <c r="B256" s="201">
        <v>102219</v>
      </c>
      <c r="C256" s="138" t="s">
        <v>1325</v>
      </c>
      <c r="D256" s="152" t="s">
        <v>551</v>
      </c>
      <c r="E256" s="140" t="s">
        <v>918</v>
      </c>
      <c r="F256" s="200">
        <v>23.86</v>
      </c>
      <c r="G256" s="36"/>
      <c r="H256" s="2">
        <f t="shared" si="34"/>
        <v>0</v>
      </c>
      <c r="I256" s="184" t="e">
        <f t="shared" si="35"/>
        <v>#DIV/0!</v>
      </c>
      <c r="J256" s="144"/>
      <c r="K256" s="206"/>
      <c r="L256" s="206"/>
      <c r="M256" s="206"/>
      <c r="N256" s="206"/>
      <c r="O256" s="206"/>
      <c r="P256" s="206"/>
      <c r="Q256" s="206"/>
      <c r="R256" s="206"/>
      <c r="S256" s="206"/>
      <c r="T256" s="206"/>
      <c r="U256" s="206"/>
      <c r="V256" s="206"/>
      <c r="W256" s="206"/>
      <c r="X256" s="206"/>
      <c r="Y256" s="206"/>
      <c r="Z256" s="206"/>
      <c r="AA256" s="206"/>
      <c r="AB256" s="206"/>
      <c r="AC256" s="206"/>
      <c r="AD256" s="206"/>
      <c r="AE256" s="206"/>
      <c r="AF256" s="206"/>
      <c r="AG256" s="206"/>
      <c r="AH256" s="206"/>
      <c r="AI256" s="206"/>
      <c r="AJ256" s="206"/>
      <c r="AK256" s="206"/>
      <c r="AL256" s="206"/>
      <c r="AM256" s="206"/>
      <c r="AN256" s="206"/>
      <c r="AO256" s="206"/>
      <c r="AP256" s="206"/>
      <c r="AQ256" s="206"/>
      <c r="AR256" s="206"/>
      <c r="AS256" s="206"/>
      <c r="AT256" s="206"/>
      <c r="AU256" s="206"/>
      <c r="AV256" s="206"/>
      <c r="AW256" s="206"/>
      <c r="AX256" s="206"/>
      <c r="AY256" s="206"/>
      <c r="AZ256" s="206"/>
      <c r="BA256" s="206"/>
      <c r="BB256" s="206"/>
      <c r="BC256" s="206"/>
      <c r="BD256" s="206"/>
      <c r="BE256" s="206"/>
      <c r="BF256" s="206"/>
      <c r="BG256" s="206"/>
      <c r="BH256" s="206"/>
      <c r="BI256" s="206"/>
      <c r="BJ256" s="206"/>
      <c r="BK256" s="206"/>
      <c r="BL256" s="206"/>
      <c r="BM256" s="206"/>
      <c r="BN256" s="206"/>
    </row>
    <row r="257" spans="1:66" s="207" customFormat="1" ht="12.75" outlineLevel="1">
      <c r="A257" s="194" t="s">
        <v>547</v>
      </c>
      <c r="B257" s="201" t="s">
        <v>162</v>
      </c>
      <c r="C257" s="138" t="s">
        <v>1328</v>
      </c>
      <c r="D257" s="139" t="s">
        <v>1034</v>
      </c>
      <c r="E257" s="140" t="s">
        <v>918</v>
      </c>
      <c r="F257" s="200">
        <v>515.99</v>
      </c>
      <c r="G257" s="36"/>
      <c r="H257" s="2">
        <f t="shared" si="34"/>
        <v>0</v>
      </c>
      <c r="I257" s="184" t="e">
        <f t="shared" si="35"/>
        <v>#DIV/0!</v>
      </c>
      <c r="J257" s="144"/>
      <c r="K257" s="206"/>
      <c r="L257" s="206"/>
      <c r="M257" s="206"/>
      <c r="N257" s="206"/>
      <c r="O257" s="206"/>
      <c r="P257" s="206"/>
      <c r="Q257" s="206"/>
      <c r="R257" s="206"/>
      <c r="S257" s="206"/>
      <c r="T257" s="206"/>
      <c r="U257" s="206"/>
      <c r="V257" s="206"/>
      <c r="W257" s="206"/>
      <c r="X257" s="206"/>
      <c r="Y257" s="206"/>
      <c r="Z257" s="206"/>
      <c r="AA257" s="206"/>
      <c r="AB257" s="206"/>
      <c r="AC257" s="206"/>
      <c r="AD257" s="206"/>
      <c r="AE257" s="206"/>
      <c r="AF257" s="206"/>
      <c r="AG257" s="206"/>
      <c r="AH257" s="206"/>
      <c r="AI257" s="206"/>
      <c r="AJ257" s="206"/>
      <c r="AK257" s="206"/>
      <c r="AL257" s="206"/>
      <c r="AM257" s="206"/>
      <c r="AN257" s="206"/>
      <c r="AO257" s="206"/>
      <c r="AP257" s="206"/>
      <c r="AQ257" s="206"/>
      <c r="AR257" s="206"/>
      <c r="AS257" s="206"/>
      <c r="AT257" s="206"/>
      <c r="AU257" s="206"/>
      <c r="AV257" s="206"/>
      <c r="AW257" s="206"/>
      <c r="AX257" s="206"/>
      <c r="AY257" s="206"/>
      <c r="AZ257" s="206"/>
      <c r="BA257" s="206"/>
      <c r="BB257" s="206"/>
      <c r="BC257" s="206"/>
      <c r="BD257" s="206"/>
      <c r="BE257" s="206"/>
      <c r="BF257" s="206"/>
      <c r="BG257" s="206"/>
      <c r="BH257" s="206"/>
      <c r="BI257" s="206"/>
      <c r="BJ257" s="206"/>
      <c r="BK257" s="206"/>
      <c r="BL257" s="206"/>
      <c r="BM257" s="206"/>
      <c r="BN257" s="206"/>
    </row>
    <row r="258" spans="1:66" s="207" customFormat="1" ht="25.5" outlineLevel="1">
      <c r="A258" s="194" t="s">
        <v>548</v>
      </c>
      <c r="B258" s="201" t="s">
        <v>399</v>
      </c>
      <c r="C258" s="138" t="s">
        <v>1328</v>
      </c>
      <c r="D258" s="139" t="s">
        <v>1035</v>
      </c>
      <c r="E258" s="140" t="s">
        <v>918</v>
      </c>
      <c r="F258" s="200">
        <v>189.04</v>
      </c>
      <c r="G258" s="36"/>
      <c r="H258" s="2">
        <f t="shared" si="34"/>
        <v>0</v>
      </c>
      <c r="I258" s="184" t="e">
        <f t="shared" si="35"/>
        <v>#DIV/0!</v>
      </c>
      <c r="J258" s="144"/>
      <c r="K258" s="206"/>
      <c r="L258" s="206"/>
      <c r="M258" s="206"/>
      <c r="N258" s="206"/>
      <c r="O258" s="206"/>
      <c r="P258" s="206"/>
      <c r="Q258" s="206"/>
      <c r="R258" s="206"/>
      <c r="S258" s="206"/>
      <c r="T258" s="206"/>
      <c r="U258" s="206"/>
      <c r="V258" s="206"/>
      <c r="W258" s="206"/>
      <c r="X258" s="206"/>
      <c r="Y258" s="206"/>
      <c r="Z258" s="206"/>
      <c r="AA258" s="206"/>
      <c r="AB258" s="206"/>
      <c r="AC258" s="206"/>
      <c r="AD258" s="206"/>
      <c r="AE258" s="206"/>
      <c r="AF258" s="206"/>
      <c r="AG258" s="206"/>
      <c r="AH258" s="206"/>
      <c r="AI258" s="206"/>
      <c r="AJ258" s="206"/>
      <c r="AK258" s="206"/>
      <c r="AL258" s="206"/>
      <c r="AM258" s="206"/>
      <c r="AN258" s="206"/>
      <c r="AO258" s="206"/>
      <c r="AP258" s="206"/>
      <c r="AQ258" s="206"/>
      <c r="AR258" s="206"/>
      <c r="AS258" s="206"/>
      <c r="AT258" s="206"/>
      <c r="AU258" s="206"/>
      <c r="AV258" s="206"/>
      <c r="AW258" s="206"/>
      <c r="AX258" s="206"/>
      <c r="AY258" s="206"/>
      <c r="AZ258" s="206"/>
      <c r="BA258" s="206"/>
      <c r="BB258" s="206"/>
      <c r="BC258" s="206"/>
      <c r="BD258" s="206"/>
      <c r="BE258" s="206"/>
      <c r="BF258" s="206"/>
      <c r="BG258" s="206"/>
      <c r="BH258" s="206"/>
      <c r="BI258" s="206"/>
      <c r="BJ258" s="206"/>
      <c r="BK258" s="206"/>
      <c r="BL258" s="206"/>
      <c r="BM258" s="206"/>
      <c r="BN258" s="206"/>
    </row>
    <row r="259" spans="1:66" s="207" customFormat="1" ht="38.25" outlineLevel="1">
      <c r="A259" s="194" t="s">
        <v>549</v>
      </c>
      <c r="B259" s="201">
        <v>100742</v>
      </c>
      <c r="C259" s="138" t="s">
        <v>1325</v>
      </c>
      <c r="D259" s="139" t="s">
        <v>1036</v>
      </c>
      <c r="E259" s="140" t="s">
        <v>918</v>
      </c>
      <c r="F259" s="200">
        <v>247.08</v>
      </c>
      <c r="G259" s="36"/>
      <c r="H259" s="2">
        <f t="shared" si="34"/>
        <v>0</v>
      </c>
      <c r="I259" s="184" t="e">
        <f t="shared" si="35"/>
        <v>#DIV/0!</v>
      </c>
      <c r="J259" s="144"/>
      <c r="K259" s="206"/>
      <c r="L259" s="206"/>
      <c r="M259" s="206"/>
      <c r="N259" s="206"/>
      <c r="O259" s="206"/>
      <c r="P259" s="206"/>
      <c r="Q259" s="206"/>
      <c r="R259" s="206"/>
      <c r="S259" s="206"/>
      <c r="T259" s="206"/>
      <c r="U259" s="206"/>
      <c r="V259" s="206"/>
      <c r="W259" s="206"/>
      <c r="X259" s="206"/>
      <c r="Y259" s="206"/>
      <c r="Z259" s="206"/>
      <c r="AA259" s="206"/>
      <c r="AB259" s="206"/>
      <c r="AC259" s="206"/>
      <c r="AD259" s="206"/>
      <c r="AE259" s="206"/>
      <c r="AF259" s="206"/>
      <c r="AG259" s="206"/>
      <c r="AH259" s="206"/>
      <c r="AI259" s="206"/>
      <c r="AJ259" s="206"/>
      <c r="AK259" s="206"/>
      <c r="AL259" s="206"/>
      <c r="AM259" s="206"/>
      <c r="AN259" s="206"/>
      <c r="AO259" s="206"/>
      <c r="AP259" s="206"/>
      <c r="AQ259" s="206"/>
      <c r="AR259" s="206"/>
      <c r="AS259" s="206"/>
      <c r="AT259" s="206"/>
      <c r="AU259" s="206"/>
      <c r="AV259" s="206"/>
      <c r="AW259" s="206"/>
      <c r="AX259" s="206"/>
      <c r="AY259" s="206"/>
      <c r="AZ259" s="206"/>
      <c r="BA259" s="206"/>
      <c r="BB259" s="206"/>
      <c r="BC259" s="206"/>
      <c r="BD259" s="206"/>
      <c r="BE259" s="206"/>
      <c r="BF259" s="206"/>
      <c r="BG259" s="206"/>
      <c r="BH259" s="206"/>
      <c r="BI259" s="206"/>
      <c r="BJ259" s="206"/>
      <c r="BK259" s="206"/>
      <c r="BL259" s="206"/>
      <c r="BM259" s="206"/>
      <c r="BN259" s="206"/>
    </row>
    <row r="260" spans="1:66" s="209" customFormat="1" ht="12.75" outlineLevel="1">
      <c r="A260" s="496" t="s">
        <v>256</v>
      </c>
      <c r="B260" s="497"/>
      <c r="C260" s="146"/>
      <c r="D260" s="153" t="s">
        <v>553</v>
      </c>
      <c r="E260" s="148">
        <f>SUM(H261:H262)</f>
        <v>0</v>
      </c>
      <c r="F260" s="148"/>
      <c r="G260" s="148"/>
      <c r="H260" s="148"/>
      <c r="I260" s="149" t="e">
        <f>E260/$G$609</f>
        <v>#DIV/0!</v>
      </c>
      <c r="J260" s="144"/>
      <c r="K260" s="208"/>
      <c r="L260" s="208"/>
      <c r="M260" s="208"/>
      <c r="N260" s="208"/>
      <c r="O260" s="208"/>
      <c r="P260" s="208"/>
      <c r="Q260" s="208"/>
      <c r="R260" s="208"/>
      <c r="S260" s="208"/>
      <c r="T260" s="208"/>
      <c r="U260" s="208"/>
      <c r="V260" s="208"/>
      <c r="W260" s="208"/>
      <c r="X260" s="208"/>
      <c r="Y260" s="208"/>
      <c r="Z260" s="208"/>
      <c r="AA260" s="208"/>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208"/>
      <c r="BD260" s="208"/>
      <c r="BE260" s="208"/>
      <c r="BF260" s="208"/>
      <c r="BG260" s="208"/>
      <c r="BH260" s="208"/>
      <c r="BI260" s="208"/>
      <c r="BJ260" s="208"/>
      <c r="BK260" s="208"/>
      <c r="BL260" s="208"/>
      <c r="BM260" s="208"/>
      <c r="BN260" s="208"/>
    </row>
    <row r="261" spans="1:66" s="209" customFormat="1" ht="25.5" outlineLevel="1">
      <c r="A261" s="210" t="s">
        <v>554</v>
      </c>
      <c r="B261" s="211">
        <v>96135</v>
      </c>
      <c r="C261" s="138" t="s">
        <v>1325</v>
      </c>
      <c r="D261" s="139" t="s">
        <v>1037</v>
      </c>
      <c r="E261" s="140" t="s">
        <v>918</v>
      </c>
      <c r="F261" s="200">
        <v>91.79</v>
      </c>
      <c r="G261" s="36"/>
      <c r="H261" s="2">
        <f>ROUND(_xlfn.IFERROR(F261*G261," - "),2)</f>
        <v>0</v>
      </c>
      <c r="I261" s="212" t="e">
        <f>H261/$G$609</f>
        <v>#DIV/0!</v>
      </c>
      <c r="J261" s="144"/>
      <c r="K261" s="208"/>
      <c r="L261" s="208"/>
      <c r="M261" s="208"/>
      <c r="N261" s="208"/>
      <c r="O261" s="208"/>
      <c r="P261" s="208"/>
      <c r="Q261" s="208"/>
      <c r="R261" s="208"/>
      <c r="S261" s="208"/>
      <c r="T261" s="208"/>
      <c r="U261" s="208"/>
      <c r="V261" s="208"/>
      <c r="W261" s="208"/>
      <c r="X261" s="208"/>
      <c r="Y261" s="208"/>
      <c r="Z261" s="208"/>
      <c r="AA261" s="208"/>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208"/>
      <c r="BD261" s="208"/>
      <c r="BE261" s="208"/>
      <c r="BF261" s="208"/>
      <c r="BG261" s="208"/>
      <c r="BH261" s="208"/>
      <c r="BI261" s="208"/>
      <c r="BJ261" s="208"/>
      <c r="BK261" s="208"/>
      <c r="BL261" s="208"/>
      <c r="BM261" s="208"/>
      <c r="BN261" s="208"/>
    </row>
    <row r="262" spans="1:66" s="207" customFormat="1" ht="26.25" outlineLevel="1" thickBot="1">
      <c r="A262" s="213" t="s">
        <v>555</v>
      </c>
      <c r="B262" s="214">
        <v>88489</v>
      </c>
      <c r="C262" s="138" t="s">
        <v>1325</v>
      </c>
      <c r="D262" s="139" t="s">
        <v>1032</v>
      </c>
      <c r="E262" s="140" t="s">
        <v>918</v>
      </c>
      <c r="F262" s="200">
        <v>91.79</v>
      </c>
      <c r="G262" s="36"/>
      <c r="H262" s="2">
        <f>ROUND(_xlfn.IFERROR(F262*G262," - "),2)</f>
        <v>0</v>
      </c>
      <c r="I262" s="155" t="e">
        <f>H262/$G$609</f>
        <v>#DIV/0!</v>
      </c>
      <c r="J262" s="144"/>
      <c r="K262" s="206"/>
      <c r="L262" s="206"/>
      <c r="M262" s="206"/>
      <c r="N262" s="206"/>
      <c r="O262" s="206"/>
      <c r="P262" s="206"/>
      <c r="Q262" s="206"/>
      <c r="R262" s="206"/>
      <c r="S262" s="206"/>
      <c r="T262" s="206"/>
      <c r="U262" s="206"/>
      <c r="V262" s="206"/>
      <c r="W262" s="206"/>
      <c r="X262" s="206"/>
      <c r="Y262" s="206"/>
      <c r="Z262" s="206"/>
      <c r="AA262" s="206"/>
      <c r="AB262" s="206"/>
      <c r="AC262" s="206"/>
      <c r="AD262" s="206"/>
      <c r="AE262" s="206"/>
      <c r="AF262" s="206"/>
      <c r="AG262" s="206"/>
      <c r="AH262" s="206"/>
      <c r="AI262" s="206"/>
      <c r="AJ262" s="206"/>
      <c r="AK262" s="206"/>
      <c r="AL262" s="206"/>
      <c r="AM262" s="206"/>
      <c r="AN262" s="206"/>
      <c r="AO262" s="206"/>
      <c r="AP262" s="206"/>
      <c r="AQ262" s="206"/>
      <c r="AR262" s="206"/>
      <c r="AS262" s="206"/>
      <c r="AT262" s="206"/>
      <c r="AU262" s="206"/>
      <c r="AV262" s="206"/>
      <c r="AW262" s="206"/>
      <c r="AX262" s="206"/>
      <c r="AY262" s="206"/>
      <c r="AZ262" s="206"/>
      <c r="BA262" s="206"/>
      <c r="BB262" s="206"/>
      <c r="BC262" s="206"/>
      <c r="BD262" s="206"/>
      <c r="BE262" s="206"/>
      <c r="BF262" s="206"/>
      <c r="BG262" s="206"/>
      <c r="BH262" s="206"/>
      <c r="BI262" s="206"/>
      <c r="BJ262" s="206"/>
      <c r="BK262" s="206"/>
      <c r="BL262" s="206"/>
      <c r="BM262" s="206"/>
      <c r="BN262" s="206"/>
    </row>
    <row r="263" spans="1:66" s="203" customFormat="1" ht="15.75" thickBot="1">
      <c r="A263" s="492">
        <v>11</v>
      </c>
      <c r="B263" s="493"/>
      <c r="C263" s="126"/>
      <c r="D263" s="127" t="s">
        <v>628</v>
      </c>
      <c r="E263" s="128">
        <f>ROUND(SUM(E264+E325+E334+E340+E343+E385),2)</f>
        <v>0</v>
      </c>
      <c r="F263" s="128"/>
      <c r="G263" s="128"/>
      <c r="H263" s="129"/>
      <c r="I263" s="130" t="e">
        <f>E263/$G$609</f>
        <v>#DIV/0!</v>
      </c>
      <c r="J263" s="131"/>
      <c r="K263" s="202"/>
      <c r="L263" s="202"/>
      <c r="M263" s="202"/>
      <c r="N263" s="202"/>
      <c r="O263" s="202"/>
      <c r="P263" s="202"/>
      <c r="Q263" s="202"/>
      <c r="R263" s="202"/>
      <c r="S263" s="202"/>
      <c r="T263" s="202"/>
      <c r="U263" s="202"/>
      <c r="V263" s="202"/>
      <c r="W263" s="202"/>
      <c r="X263" s="202"/>
      <c r="Y263" s="202"/>
      <c r="Z263" s="202"/>
      <c r="AA263" s="202"/>
      <c r="AB263" s="202"/>
      <c r="AC263" s="202"/>
      <c r="AD263" s="202"/>
      <c r="AE263" s="202"/>
      <c r="AF263" s="202"/>
      <c r="AG263" s="202"/>
      <c r="AH263" s="202"/>
      <c r="AI263" s="202"/>
      <c r="AJ263" s="202"/>
      <c r="AK263" s="202"/>
      <c r="AL263" s="202"/>
      <c r="AM263" s="202"/>
      <c r="AN263" s="202"/>
      <c r="AO263" s="202"/>
      <c r="AP263" s="202"/>
      <c r="AQ263" s="202"/>
      <c r="AR263" s="202"/>
      <c r="AS263" s="202"/>
      <c r="AT263" s="202"/>
      <c r="AU263" s="202"/>
      <c r="AV263" s="202"/>
      <c r="AW263" s="202"/>
      <c r="AX263" s="202"/>
      <c r="AY263" s="202"/>
      <c r="AZ263" s="202"/>
      <c r="BA263" s="202"/>
      <c r="BB263" s="202"/>
      <c r="BC263" s="202"/>
      <c r="BD263" s="202"/>
      <c r="BE263" s="202"/>
      <c r="BF263" s="202"/>
      <c r="BG263" s="202"/>
      <c r="BH263" s="202"/>
      <c r="BI263" s="202"/>
      <c r="BJ263" s="202"/>
      <c r="BK263" s="202"/>
      <c r="BL263" s="202"/>
      <c r="BM263" s="202"/>
      <c r="BN263" s="202"/>
    </row>
    <row r="264" spans="1:66" s="205" customFormat="1" ht="12.75" outlineLevel="1">
      <c r="A264" s="490" t="s">
        <v>141</v>
      </c>
      <c r="B264" s="491"/>
      <c r="C264" s="134"/>
      <c r="D264" s="135" t="s">
        <v>600</v>
      </c>
      <c r="E264" s="136">
        <f>SUM(H265:H324)</f>
        <v>0</v>
      </c>
      <c r="F264" s="136"/>
      <c r="G264" s="136"/>
      <c r="H264" s="136"/>
      <c r="I264" s="137" t="e">
        <f>E264/$G$609</f>
        <v>#DIV/0!</v>
      </c>
      <c r="J264" s="14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c r="AL264" s="204"/>
      <c r="AM264" s="204"/>
      <c r="AN264" s="204"/>
      <c r="AO264" s="204"/>
      <c r="AP264" s="204"/>
      <c r="AQ264" s="204"/>
      <c r="AR264" s="204"/>
      <c r="AS264" s="204"/>
      <c r="AT264" s="204"/>
      <c r="AU264" s="204"/>
      <c r="AV264" s="204"/>
      <c r="AW264" s="204"/>
      <c r="AX264" s="204"/>
      <c r="AY264" s="204"/>
      <c r="AZ264" s="204"/>
      <c r="BA264" s="204"/>
      <c r="BB264" s="204"/>
      <c r="BC264" s="204"/>
      <c r="BD264" s="204"/>
      <c r="BE264" s="204"/>
      <c r="BF264" s="204"/>
      <c r="BG264" s="204"/>
      <c r="BH264" s="204"/>
      <c r="BI264" s="204"/>
      <c r="BJ264" s="204"/>
      <c r="BK264" s="204"/>
      <c r="BL264" s="204"/>
      <c r="BM264" s="204"/>
      <c r="BN264" s="204"/>
    </row>
    <row r="265" spans="1:66" s="207" customFormat="1" ht="25.5" outlineLevel="1">
      <c r="A265" s="213" t="s">
        <v>142</v>
      </c>
      <c r="B265" s="214">
        <v>89401</v>
      </c>
      <c r="C265" s="138" t="s">
        <v>1325</v>
      </c>
      <c r="D265" s="139" t="s">
        <v>1038</v>
      </c>
      <c r="E265" s="140" t="s">
        <v>920</v>
      </c>
      <c r="F265" s="182">
        <v>49</v>
      </c>
      <c r="G265" s="36"/>
      <c r="H265" s="2">
        <f aca="true" t="shared" si="36" ref="H265:H296">ROUND(_xlfn.IFERROR(F265*G265," - "),2)</f>
        <v>0</v>
      </c>
      <c r="I265" s="155" t="e">
        <f aca="true" t="shared" si="37" ref="I265:I271">H265/$G$609</f>
        <v>#DIV/0!</v>
      </c>
      <c r="J265" s="144"/>
      <c r="K265" s="206"/>
      <c r="L265" s="206"/>
      <c r="M265" s="206"/>
      <c r="N265" s="206"/>
      <c r="O265" s="206"/>
      <c r="P265" s="206"/>
      <c r="Q265" s="206"/>
      <c r="R265" s="206"/>
      <c r="S265" s="206"/>
      <c r="T265" s="206"/>
      <c r="U265" s="206"/>
      <c r="V265" s="206"/>
      <c r="W265" s="206"/>
      <c r="X265" s="206"/>
      <c r="Y265" s="206"/>
      <c r="Z265" s="206"/>
      <c r="AA265" s="206"/>
      <c r="AB265" s="206"/>
      <c r="AC265" s="206"/>
      <c r="AD265" s="206"/>
      <c r="AE265" s="206"/>
      <c r="AF265" s="206"/>
      <c r="AG265" s="206"/>
      <c r="AH265" s="206"/>
      <c r="AI265" s="206"/>
      <c r="AJ265" s="206"/>
      <c r="AK265" s="206"/>
      <c r="AL265" s="206"/>
      <c r="AM265" s="206"/>
      <c r="AN265" s="206"/>
      <c r="AO265" s="206"/>
      <c r="AP265" s="206"/>
      <c r="AQ265" s="206"/>
      <c r="AR265" s="206"/>
      <c r="AS265" s="206"/>
      <c r="AT265" s="206"/>
      <c r="AU265" s="206"/>
      <c r="AV265" s="206"/>
      <c r="AW265" s="206"/>
      <c r="AX265" s="206"/>
      <c r="AY265" s="206"/>
      <c r="AZ265" s="206"/>
      <c r="BA265" s="206"/>
      <c r="BB265" s="206"/>
      <c r="BC265" s="206"/>
      <c r="BD265" s="206"/>
      <c r="BE265" s="206"/>
      <c r="BF265" s="206"/>
      <c r="BG265" s="206"/>
      <c r="BH265" s="206"/>
      <c r="BI265" s="206"/>
      <c r="BJ265" s="206"/>
      <c r="BK265" s="206"/>
      <c r="BL265" s="206"/>
      <c r="BM265" s="206"/>
      <c r="BN265" s="206"/>
    </row>
    <row r="266" spans="1:66" s="209" customFormat="1" ht="25.5" outlineLevel="1">
      <c r="A266" s="213" t="s">
        <v>143</v>
      </c>
      <c r="B266" s="214">
        <v>89446</v>
      </c>
      <c r="C266" s="138" t="s">
        <v>1325</v>
      </c>
      <c r="D266" s="139" t="s">
        <v>1039</v>
      </c>
      <c r="E266" s="140" t="s">
        <v>920</v>
      </c>
      <c r="F266" s="182">
        <v>285</v>
      </c>
      <c r="G266" s="36"/>
      <c r="H266" s="2">
        <f t="shared" si="36"/>
        <v>0</v>
      </c>
      <c r="I266" s="155" t="e">
        <f t="shared" si="37"/>
        <v>#DIV/0!</v>
      </c>
      <c r="J266" s="144"/>
      <c r="K266" s="208"/>
      <c r="L266" s="208"/>
      <c r="M266" s="208"/>
      <c r="N266" s="208"/>
      <c r="O266" s="208"/>
      <c r="P266" s="208"/>
      <c r="Q266" s="208"/>
      <c r="R266" s="208"/>
      <c r="S266" s="208"/>
      <c r="T266" s="208"/>
      <c r="U266" s="208"/>
      <c r="V266" s="208"/>
      <c r="W266" s="208"/>
      <c r="X266" s="208"/>
      <c r="Y266" s="208"/>
      <c r="Z266" s="208"/>
      <c r="AA266" s="208"/>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208"/>
      <c r="BD266" s="208"/>
      <c r="BE266" s="208"/>
      <c r="BF266" s="208"/>
      <c r="BG266" s="208"/>
      <c r="BH266" s="208"/>
      <c r="BI266" s="208"/>
      <c r="BJ266" s="208"/>
      <c r="BK266" s="208"/>
      <c r="BL266" s="208"/>
      <c r="BM266" s="208"/>
      <c r="BN266" s="208"/>
    </row>
    <row r="267" spans="1:66" s="209" customFormat="1" ht="25.5" outlineLevel="1">
      <c r="A267" s="213" t="s">
        <v>556</v>
      </c>
      <c r="B267" s="214">
        <v>89447</v>
      </c>
      <c r="C267" s="138" t="s">
        <v>1325</v>
      </c>
      <c r="D267" s="139" t="s">
        <v>1040</v>
      </c>
      <c r="E267" s="140" t="s">
        <v>920</v>
      </c>
      <c r="F267" s="182">
        <v>17</v>
      </c>
      <c r="G267" s="36"/>
      <c r="H267" s="2">
        <f t="shared" si="36"/>
        <v>0</v>
      </c>
      <c r="I267" s="155" t="e">
        <f t="shared" si="37"/>
        <v>#DIV/0!</v>
      </c>
      <c r="J267" s="144"/>
      <c r="K267" s="208"/>
      <c r="L267" s="208"/>
      <c r="M267" s="208"/>
      <c r="N267" s="208"/>
      <c r="O267" s="208"/>
      <c r="P267" s="208"/>
      <c r="Q267" s="208"/>
      <c r="R267" s="208"/>
      <c r="S267" s="208"/>
      <c r="T267" s="208"/>
      <c r="U267" s="208"/>
      <c r="V267" s="208"/>
      <c r="W267" s="208"/>
      <c r="X267" s="208"/>
      <c r="Y267" s="208"/>
      <c r="Z267" s="208"/>
      <c r="AA267" s="208"/>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row>
    <row r="268" spans="1:66" ht="25.5" outlineLevel="1">
      <c r="A268" s="213" t="s">
        <v>557</v>
      </c>
      <c r="B268" s="214">
        <v>89449</v>
      </c>
      <c r="C268" s="138" t="s">
        <v>1325</v>
      </c>
      <c r="D268" s="139" t="s">
        <v>1041</v>
      </c>
      <c r="E268" s="140" t="s">
        <v>920</v>
      </c>
      <c r="F268" s="182">
        <v>115</v>
      </c>
      <c r="G268" s="36"/>
      <c r="H268" s="2">
        <f t="shared" si="36"/>
        <v>0</v>
      </c>
      <c r="I268" s="155" t="e">
        <f t="shared" si="37"/>
        <v>#DIV/0!</v>
      </c>
      <c r="J268" s="144"/>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2"/>
      <c r="AY268" s="72"/>
      <c r="AZ268" s="72"/>
      <c r="BA268" s="72"/>
      <c r="BB268" s="72"/>
      <c r="BC268" s="72"/>
      <c r="BD268" s="72"/>
      <c r="BE268" s="72"/>
      <c r="BF268" s="72"/>
      <c r="BG268" s="72"/>
      <c r="BH268" s="72"/>
      <c r="BI268" s="72"/>
      <c r="BJ268" s="72"/>
      <c r="BK268" s="72"/>
      <c r="BL268" s="72"/>
      <c r="BM268" s="72"/>
      <c r="BN268" s="72"/>
    </row>
    <row r="269" spans="1:66" s="207" customFormat="1" ht="25.5" outlineLevel="1">
      <c r="A269" s="213" t="s">
        <v>558</v>
      </c>
      <c r="B269" s="214">
        <v>89450</v>
      </c>
      <c r="C269" s="138" t="s">
        <v>1325</v>
      </c>
      <c r="D269" s="139" t="s">
        <v>1042</v>
      </c>
      <c r="E269" s="140" t="s">
        <v>920</v>
      </c>
      <c r="F269" s="182">
        <v>26</v>
      </c>
      <c r="G269" s="36"/>
      <c r="H269" s="2">
        <f t="shared" si="36"/>
        <v>0</v>
      </c>
      <c r="I269" s="155" t="e">
        <f t="shared" si="37"/>
        <v>#DIV/0!</v>
      </c>
      <c r="J269" s="144"/>
      <c r="K269" s="206"/>
      <c r="L269" s="206"/>
      <c r="M269" s="206"/>
      <c r="N269" s="206"/>
      <c r="O269" s="206"/>
      <c r="P269" s="206"/>
      <c r="Q269" s="206"/>
      <c r="R269" s="206"/>
      <c r="S269" s="206"/>
      <c r="T269" s="206"/>
      <c r="U269" s="206"/>
      <c r="V269" s="206"/>
      <c r="W269" s="206"/>
      <c r="X269" s="206"/>
      <c r="Y269" s="206"/>
      <c r="Z269" s="206"/>
      <c r="AA269" s="206"/>
      <c r="AB269" s="206"/>
      <c r="AC269" s="206"/>
      <c r="AD269" s="206"/>
      <c r="AE269" s="206"/>
      <c r="AF269" s="206"/>
      <c r="AG269" s="206"/>
      <c r="AH269" s="206"/>
      <c r="AI269" s="206"/>
      <c r="AJ269" s="206"/>
      <c r="AK269" s="206"/>
      <c r="AL269" s="206"/>
      <c r="AM269" s="206"/>
      <c r="AN269" s="206"/>
      <c r="AO269" s="206"/>
      <c r="AP269" s="206"/>
      <c r="AQ269" s="206"/>
      <c r="AR269" s="206"/>
      <c r="AS269" s="206"/>
      <c r="AT269" s="206"/>
      <c r="AU269" s="206"/>
      <c r="AV269" s="206"/>
      <c r="AW269" s="206"/>
      <c r="AX269" s="206"/>
      <c r="AY269" s="206"/>
      <c r="AZ269" s="206"/>
      <c r="BA269" s="206"/>
      <c r="BB269" s="206"/>
      <c r="BC269" s="206"/>
      <c r="BD269" s="206"/>
      <c r="BE269" s="206"/>
      <c r="BF269" s="206"/>
      <c r="BG269" s="206"/>
      <c r="BH269" s="206"/>
      <c r="BI269" s="206"/>
      <c r="BJ269" s="206"/>
      <c r="BK269" s="206"/>
      <c r="BL269" s="206"/>
      <c r="BM269" s="206"/>
      <c r="BN269" s="206"/>
    </row>
    <row r="270" spans="1:66" s="207" customFormat="1" ht="25.5" outlineLevel="1">
      <c r="A270" s="213" t="s">
        <v>559</v>
      </c>
      <c r="B270" s="214">
        <v>89451</v>
      </c>
      <c r="C270" s="138" t="s">
        <v>1325</v>
      </c>
      <c r="D270" s="139" t="s">
        <v>1043</v>
      </c>
      <c r="E270" s="140" t="s">
        <v>920</v>
      </c>
      <c r="F270" s="182">
        <v>64</v>
      </c>
      <c r="G270" s="36"/>
      <c r="H270" s="2">
        <f t="shared" si="36"/>
        <v>0</v>
      </c>
      <c r="I270" s="155" t="e">
        <f t="shared" si="37"/>
        <v>#DIV/0!</v>
      </c>
      <c r="J270" s="144"/>
      <c r="K270" s="206"/>
      <c r="L270" s="206"/>
      <c r="M270" s="206"/>
      <c r="N270" s="206"/>
      <c r="O270" s="206"/>
      <c r="P270" s="206"/>
      <c r="Q270" s="206"/>
      <c r="R270" s="206"/>
      <c r="S270" s="206"/>
      <c r="T270" s="206"/>
      <c r="U270" s="206"/>
      <c r="V270" s="206"/>
      <c r="W270" s="206"/>
      <c r="X270" s="206"/>
      <c r="Y270" s="206"/>
      <c r="Z270" s="206"/>
      <c r="AA270" s="206"/>
      <c r="AB270" s="206"/>
      <c r="AC270" s="206"/>
      <c r="AD270" s="206"/>
      <c r="AE270" s="206"/>
      <c r="AF270" s="206"/>
      <c r="AG270" s="206"/>
      <c r="AH270" s="206"/>
      <c r="AI270" s="206"/>
      <c r="AJ270" s="206"/>
      <c r="AK270" s="206"/>
      <c r="AL270" s="206"/>
      <c r="AM270" s="206"/>
      <c r="AN270" s="206"/>
      <c r="AO270" s="206"/>
      <c r="AP270" s="206"/>
      <c r="AQ270" s="206"/>
      <c r="AR270" s="206"/>
      <c r="AS270" s="206"/>
      <c r="AT270" s="206"/>
      <c r="AU270" s="206"/>
      <c r="AV270" s="206"/>
      <c r="AW270" s="206"/>
      <c r="AX270" s="206"/>
      <c r="AY270" s="206"/>
      <c r="AZ270" s="206"/>
      <c r="BA270" s="206"/>
      <c r="BB270" s="206"/>
      <c r="BC270" s="206"/>
      <c r="BD270" s="206"/>
      <c r="BE270" s="206"/>
      <c r="BF270" s="206"/>
      <c r="BG270" s="206"/>
      <c r="BH270" s="206"/>
      <c r="BI270" s="206"/>
      <c r="BJ270" s="206"/>
      <c r="BK270" s="206"/>
      <c r="BL270" s="206"/>
      <c r="BM270" s="206"/>
      <c r="BN270" s="206"/>
    </row>
    <row r="271" spans="1:66" s="207" customFormat="1" ht="25.5" outlineLevel="1">
      <c r="A271" s="213" t="s">
        <v>560</v>
      </c>
      <c r="B271" s="214">
        <v>89452</v>
      </c>
      <c r="C271" s="138" t="s">
        <v>1325</v>
      </c>
      <c r="D271" s="139" t="s">
        <v>1044</v>
      </c>
      <c r="E271" s="140" t="s">
        <v>920</v>
      </c>
      <c r="F271" s="182">
        <v>125</v>
      </c>
      <c r="G271" s="36"/>
      <c r="H271" s="2">
        <f t="shared" si="36"/>
        <v>0</v>
      </c>
      <c r="I271" s="155" t="e">
        <f t="shared" si="37"/>
        <v>#DIV/0!</v>
      </c>
      <c r="J271" s="144"/>
      <c r="K271" s="206"/>
      <c r="L271" s="206"/>
      <c r="M271" s="206"/>
      <c r="N271" s="206"/>
      <c r="O271" s="206"/>
      <c r="P271" s="206"/>
      <c r="Q271" s="206"/>
      <c r="R271" s="206"/>
      <c r="S271" s="206"/>
      <c r="T271" s="206"/>
      <c r="U271" s="206"/>
      <c r="V271" s="206"/>
      <c r="W271" s="206"/>
      <c r="X271" s="206"/>
      <c r="Y271" s="206"/>
      <c r="Z271" s="206"/>
      <c r="AA271" s="206"/>
      <c r="AB271" s="206"/>
      <c r="AC271" s="206"/>
      <c r="AD271" s="206"/>
      <c r="AE271" s="206"/>
      <c r="AF271" s="206"/>
      <c r="AG271" s="206"/>
      <c r="AH271" s="206"/>
      <c r="AI271" s="206"/>
      <c r="AJ271" s="206"/>
      <c r="AK271" s="206"/>
      <c r="AL271" s="206"/>
      <c r="AM271" s="206"/>
      <c r="AN271" s="206"/>
      <c r="AO271" s="206"/>
      <c r="AP271" s="206"/>
      <c r="AQ271" s="206"/>
      <c r="AR271" s="206"/>
      <c r="AS271" s="206"/>
      <c r="AT271" s="206"/>
      <c r="AU271" s="206"/>
      <c r="AV271" s="206"/>
      <c r="AW271" s="206"/>
      <c r="AX271" s="206"/>
      <c r="AY271" s="206"/>
      <c r="AZ271" s="206"/>
      <c r="BA271" s="206"/>
      <c r="BB271" s="206"/>
      <c r="BC271" s="206"/>
      <c r="BD271" s="206"/>
      <c r="BE271" s="206"/>
      <c r="BF271" s="206"/>
      <c r="BG271" s="206"/>
      <c r="BH271" s="206"/>
      <c r="BI271" s="206"/>
      <c r="BJ271" s="206"/>
      <c r="BK271" s="206"/>
      <c r="BL271" s="206"/>
      <c r="BM271" s="206"/>
      <c r="BN271" s="206"/>
    </row>
    <row r="272" spans="1:66" s="209" customFormat="1" ht="38.25" outlineLevel="1">
      <c r="A272" s="213" t="s">
        <v>561</v>
      </c>
      <c r="B272" s="214">
        <v>89714</v>
      </c>
      <c r="C272" s="138" t="s">
        <v>1325</v>
      </c>
      <c r="D272" s="139" t="s">
        <v>1045</v>
      </c>
      <c r="E272" s="140" t="s">
        <v>920</v>
      </c>
      <c r="F272" s="182">
        <v>59</v>
      </c>
      <c r="G272" s="36"/>
      <c r="H272" s="2">
        <f t="shared" si="36"/>
        <v>0</v>
      </c>
      <c r="I272" s="155" t="e">
        <f aca="true" t="shared" si="38" ref="I272:I277">H272/$G$609</f>
        <v>#DIV/0!</v>
      </c>
      <c r="J272" s="144"/>
      <c r="K272" s="208"/>
      <c r="L272" s="208"/>
      <c r="M272" s="208"/>
      <c r="N272" s="208"/>
      <c r="O272" s="208"/>
      <c r="P272" s="208"/>
      <c r="Q272" s="208"/>
      <c r="R272" s="208"/>
      <c r="S272" s="208"/>
      <c r="T272" s="208"/>
      <c r="U272" s="208"/>
      <c r="V272" s="208"/>
      <c r="W272" s="208"/>
      <c r="X272" s="208"/>
      <c r="Y272" s="208"/>
      <c r="Z272" s="208"/>
      <c r="AA272" s="208"/>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208"/>
      <c r="BD272" s="208"/>
      <c r="BE272" s="208"/>
      <c r="BF272" s="208"/>
      <c r="BG272" s="208"/>
      <c r="BH272" s="208"/>
      <c r="BI272" s="208"/>
      <c r="BJ272" s="208"/>
      <c r="BK272" s="208"/>
      <c r="BL272" s="208"/>
      <c r="BM272" s="208"/>
      <c r="BN272" s="208"/>
    </row>
    <row r="273" spans="1:66" s="209" customFormat="1" ht="51" outlineLevel="1">
      <c r="A273" s="213" t="s">
        <v>562</v>
      </c>
      <c r="B273" s="214">
        <v>94715</v>
      </c>
      <c r="C273" s="138" t="s">
        <v>1325</v>
      </c>
      <c r="D273" s="139" t="s">
        <v>1046</v>
      </c>
      <c r="E273" s="140" t="s">
        <v>108</v>
      </c>
      <c r="F273" s="182">
        <v>4</v>
      </c>
      <c r="G273" s="36"/>
      <c r="H273" s="2">
        <f t="shared" si="36"/>
        <v>0</v>
      </c>
      <c r="I273" s="155" t="e">
        <f t="shared" si="38"/>
        <v>#DIV/0!</v>
      </c>
      <c r="J273" s="144"/>
      <c r="K273" s="208"/>
      <c r="L273" s="208"/>
      <c r="M273" s="208"/>
      <c r="N273" s="208"/>
      <c r="O273" s="208"/>
      <c r="P273" s="208"/>
      <c r="Q273" s="208"/>
      <c r="R273" s="208"/>
      <c r="S273" s="208"/>
      <c r="T273" s="208"/>
      <c r="U273" s="208"/>
      <c r="V273" s="208"/>
      <c r="W273" s="208"/>
      <c r="X273" s="208"/>
      <c r="Y273" s="208"/>
      <c r="Z273" s="208"/>
      <c r="AA273" s="208"/>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208"/>
      <c r="BD273" s="208"/>
      <c r="BE273" s="208"/>
      <c r="BF273" s="208"/>
      <c r="BG273" s="208"/>
      <c r="BH273" s="208"/>
      <c r="BI273" s="208"/>
      <c r="BJ273" s="208"/>
      <c r="BK273" s="208"/>
      <c r="BL273" s="208"/>
      <c r="BM273" s="208"/>
      <c r="BN273" s="208"/>
    </row>
    <row r="274" spans="1:66" ht="51" outlineLevel="1">
      <c r="A274" s="213" t="s">
        <v>563</v>
      </c>
      <c r="B274" s="214">
        <v>94714</v>
      </c>
      <c r="C274" s="138" t="s">
        <v>1325</v>
      </c>
      <c r="D274" s="139" t="s">
        <v>1047</v>
      </c>
      <c r="E274" s="140" t="s">
        <v>108</v>
      </c>
      <c r="F274" s="182">
        <v>4</v>
      </c>
      <c r="G274" s="36"/>
      <c r="H274" s="2">
        <f t="shared" si="36"/>
        <v>0</v>
      </c>
      <c r="I274" s="155" t="e">
        <f t="shared" si="38"/>
        <v>#DIV/0!</v>
      </c>
      <c r="J274" s="144"/>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2"/>
      <c r="AY274" s="72"/>
      <c r="AZ274" s="72"/>
      <c r="BA274" s="72"/>
      <c r="BB274" s="72"/>
      <c r="BC274" s="72"/>
      <c r="BD274" s="72"/>
      <c r="BE274" s="72"/>
      <c r="BF274" s="72"/>
      <c r="BG274" s="72"/>
      <c r="BH274" s="72"/>
      <c r="BI274" s="72"/>
      <c r="BJ274" s="72"/>
      <c r="BK274" s="72"/>
      <c r="BL274" s="72"/>
      <c r="BM274" s="72"/>
      <c r="BN274" s="72"/>
    </row>
    <row r="275" spans="1:66" s="207" customFormat="1" ht="51" outlineLevel="1">
      <c r="A275" s="213" t="s">
        <v>564</v>
      </c>
      <c r="B275" s="214">
        <v>94709</v>
      </c>
      <c r="C275" s="138" t="s">
        <v>1325</v>
      </c>
      <c r="D275" s="139" t="s">
        <v>1048</v>
      </c>
      <c r="E275" s="140" t="s">
        <v>108</v>
      </c>
      <c r="F275" s="182">
        <v>3</v>
      </c>
      <c r="G275" s="36"/>
      <c r="H275" s="2">
        <f t="shared" si="36"/>
        <v>0</v>
      </c>
      <c r="I275" s="155" t="e">
        <f t="shared" si="38"/>
        <v>#DIV/0!</v>
      </c>
      <c r="J275" s="144"/>
      <c r="K275" s="206"/>
      <c r="L275" s="206"/>
      <c r="M275" s="206"/>
      <c r="N275" s="206"/>
      <c r="O275" s="206"/>
      <c r="P275" s="206"/>
      <c r="Q275" s="206"/>
      <c r="R275" s="206"/>
      <c r="S275" s="206"/>
      <c r="T275" s="206"/>
      <c r="U275" s="206"/>
      <c r="V275" s="206"/>
      <c r="W275" s="206"/>
      <c r="X275" s="206"/>
      <c r="Y275" s="206"/>
      <c r="Z275" s="206"/>
      <c r="AA275" s="206"/>
      <c r="AB275" s="206"/>
      <c r="AC275" s="206"/>
      <c r="AD275" s="206"/>
      <c r="AE275" s="206"/>
      <c r="AF275" s="206"/>
      <c r="AG275" s="206"/>
      <c r="AH275" s="206"/>
      <c r="AI275" s="206"/>
      <c r="AJ275" s="206"/>
      <c r="AK275" s="206"/>
      <c r="AL275" s="206"/>
      <c r="AM275" s="206"/>
      <c r="AN275" s="206"/>
      <c r="AO275" s="206"/>
      <c r="AP275" s="206"/>
      <c r="AQ275" s="206"/>
      <c r="AR275" s="206"/>
      <c r="AS275" s="206"/>
      <c r="AT275" s="206"/>
      <c r="AU275" s="206"/>
      <c r="AV275" s="206"/>
      <c r="AW275" s="206"/>
      <c r="AX275" s="206"/>
      <c r="AY275" s="206"/>
      <c r="AZ275" s="206"/>
      <c r="BA275" s="206"/>
      <c r="BB275" s="206"/>
      <c r="BC275" s="206"/>
      <c r="BD275" s="206"/>
      <c r="BE275" s="206"/>
      <c r="BF275" s="206"/>
      <c r="BG275" s="206"/>
      <c r="BH275" s="206"/>
      <c r="BI275" s="206"/>
      <c r="BJ275" s="206"/>
      <c r="BK275" s="206"/>
      <c r="BL275" s="206"/>
      <c r="BM275" s="206"/>
      <c r="BN275" s="206"/>
    </row>
    <row r="276" spans="1:66" s="207" customFormat="1" ht="38.25" outlineLevel="1">
      <c r="A276" s="213" t="s">
        <v>565</v>
      </c>
      <c r="B276" s="214">
        <v>89616</v>
      </c>
      <c r="C276" s="138" t="s">
        <v>1325</v>
      </c>
      <c r="D276" s="139" t="s">
        <v>1049</v>
      </c>
      <c r="E276" s="140" t="s">
        <v>108</v>
      </c>
      <c r="F276" s="182">
        <v>4</v>
      </c>
      <c r="G276" s="36"/>
      <c r="H276" s="2">
        <f t="shared" si="36"/>
        <v>0</v>
      </c>
      <c r="I276" s="155" t="e">
        <f t="shared" si="38"/>
        <v>#DIV/0!</v>
      </c>
      <c r="J276" s="144"/>
      <c r="K276" s="206"/>
      <c r="L276" s="206"/>
      <c r="M276" s="206"/>
      <c r="N276" s="206"/>
      <c r="O276" s="206"/>
      <c r="P276" s="206"/>
      <c r="Q276" s="206"/>
      <c r="R276" s="206"/>
      <c r="S276" s="206"/>
      <c r="T276" s="206"/>
      <c r="U276" s="206"/>
      <c r="V276" s="206"/>
      <c r="W276" s="206"/>
      <c r="X276" s="206"/>
      <c r="Y276" s="206"/>
      <c r="Z276" s="206"/>
      <c r="AA276" s="206"/>
      <c r="AB276" s="206"/>
      <c r="AC276" s="206"/>
      <c r="AD276" s="206"/>
      <c r="AE276" s="206"/>
      <c r="AF276" s="206"/>
      <c r="AG276" s="206"/>
      <c r="AH276" s="206"/>
      <c r="AI276" s="206"/>
      <c r="AJ276" s="206"/>
      <c r="AK276" s="206"/>
      <c r="AL276" s="206"/>
      <c r="AM276" s="206"/>
      <c r="AN276" s="206"/>
      <c r="AO276" s="206"/>
      <c r="AP276" s="206"/>
      <c r="AQ276" s="206"/>
      <c r="AR276" s="206"/>
      <c r="AS276" s="206"/>
      <c r="AT276" s="206"/>
      <c r="AU276" s="206"/>
      <c r="AV276" s="206"/>
      <c r="AW276" s="206"/>
      <c r="AX276" s="206"/>
      <c r="AY276" s="206"/>
      <c r="AZ276" s="206"/>
      <c r="BA276" s="206"/>
      <c r="BB276" s="206"/>
      <c r="BC276" s="206"/>
      <c r="BD276" s="206"/>
      <c r="BE276" s="206"/>
      <c r="BF276" s="206"/>
      <c r="BG276" s="206"/>
      <c r="BH276" s="206"/>
      <c r="BI276" s="206"/>
      <c r="BJ276" s="206"/>
      <c r="BK276" s="206"/>
      <c r="BL276" s="206"/>
      <c r="BM276" s="206"/>
      <c r="BN276" s="206"/>
    </row>
    <row r="277" spans="1:66" s="207" customFormat="1" ht="38.25" outlineLevel="1">
      <c r="A277" s="213" t="s">
        <v>566</v>
      </c>
      <c r="B277" s="214">
        <v>89422</v>
      </c>
      <c r="C277" s="138" t="s">
        <v>1325</v>
      </c>
      <c r="D277" s="139" t="s">
        <v>1050</v>
      </c>
      <c r="E277" s="140" t="s">
        <v>108</v>
      </c>
      <c r="F277" s="182">
        <v>4</v>
      </c>
      <c r="G277" s="36"/>
      <c r="H277" s="2">
        <f t="shared" si="36"/>
        <v>0</v>
      </c>
      <c r="I277" s="155" t="e">
        <f t="shared" si="38"/>
        <v>#DIV/0!</v>
      </c>
      <c r="J277" s="144"/>
      <c r="K277" s="206"/>
      <c r="L277" s="206"/>
      <c r="M277" s="206"/>
      <c r="N277" s="206"/>
      <c r="O277" s="206"/>
      <c r="P277" s="206"/>
      <c r="Q277" s="206"/>
      <c r="R277" s="206"/>
      <c r="S277" s="206"/>
      <c r="T277" s="206"/>
      <c r="U277" s="206"/>
      <c r="V277" s="206"/>
      <c r="W277" s="206"/>
      <c r="X277" s="206"/>
      <c r="Y277" s="206"/>
      <c r="Z277" s="206"/>
      <c r="AA277" s="206"/>
      <c r="AB277" s="206"/>
      <c r="AC277" s="206"/>
      <c r="AD277" s="206"/>
      <c r="AE277" s="206"/>
      <c r="AF277" s="206"/>
      <c r="AG277" s="206"/>
      <c r="AH277" s="206"/>
      <c r="AI277" s="206"/>
      <c r="AJ277" s="206"/>
      <c r="AK277" s="206"/>
      <c r="AL277" s="206"/>
      <c r="AM277" s="206"/>
      <c r="AN277" s="206"/>
      <c r="AO277" s="206"/>
      <c r="AP277" s="206"/>
      <c r="AQ277" s="206"/>
      <c r="AR277" s="206"/>
      <c r="AS277" s="206"/>
      <c r="AT277" s="206"/>
      <c r="AU277" s="206"/>
      <c r="AV277" s="206"/>
      <c r="AW277" s="206"/>
      <c r="AX277" s="206"/>
      <c r="AY277" s="206"/>
      <c r="AZ277" s="206"/>
      <c r="BA277" s="206"/>
      <c r="BB277" s="206"/>
      <c r="BC277" s="206"/>
      <c r="BD277" s="206"/>
      <c r="BE277" s="206"/>
      <c r="BF277" s="206"/>
      <c r="BG277" s="206"/>
      <c r="BH277" s="206"/>
      <c r="BI277" s="206"/>
      <c r="BJ277" s="206"/>
      <c r="BK277" s="206"/>
      <c r="BL277" s="206"/>
      <c r="BM277" s="206"/>
      <c r="BN277" s="206"/>
    </row>
    <row r="278" spans="1:66" s="209" customFormat="1" ht="38.25" outlineLevel="1">
      <c r="A278" s="213" t="s">
        <v>567</v>
      </c>
      <c r="B278" s="214">
        <v>89538</v>
      </c>
      <c r="C278" s="138" t="s">
        <v>1325</v>
      </c>
      <c r="D278" s="139" t="s">
        <v>1051</v>
      </c>
      <c r="E278" s="140" t="s">
        <v>108</v>
      </c>
      <c r="F278" s="182">
        <v>92</v>
      </c>
      <c r="G278" s="36"/>
      <c r="H278" s="2">
        <f t="shared" si="36"/>
        <v>0</v>
      </c>
      <c r="I278" s="155" t="e">
        <f aca="true" t="shared" si="39" ref="I278:I284">H278/$G$609</f>
        <v>#DIV/0!</v>
      </c>
      <c r="J278" s="144"/>
      <c r="K278" s="208"/>
      <c r="L278" s="208"/>
      <c r="M278" s="208"/>
      <c r="N278" s="208"/>
      <c r="O278" s="20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208"/>
      <c r="BD278" s="208"/>
      <c r="BE278" s="208"/>
      <c r="BF278" s="208"/>
      <c r="BG278" s="208"/>
      <c r="BH278" s="208"/>
      <c r="BI278" s="208"/>
      <c r="BJ278" s="208"/>
      <c r="BK278" s="208"/>
      <c r="BL278" s="208"/>
      <c r="BM278" s="208"/>
      <c r="BN278" s="208"/>
    </row>
    <row r="279" spans="1:66" s="209" customFormat="1" ht="38.25" outlineLevel="1">
      <c r="A279" s="213" t="s">
        <v>568</v>
      </c>
      <c r="B279" s="214">
        <v>89553</v>
      </c>
      <c r="C279" s="138" t="s">
        <v>1325</v>
      </c>
      <c r="D279" s="139" t="s">
        <v>1052</v>
      </c>
      <c r="E279" s="140" t="s">
        <v>108</v>
      </c>
      <c r="F279" s="182">
        <v>2</v>
      </c>
      <c r="G279" s="36"/>
      <c r="H279" s="2">
        <f t="shared" si="36"/>
        <v>0</v>
      </c>
      <c r="I279" s="155" t="e">
        <f t="shared" si="39"/>
        <v>#DIV/0!</v>
      </c>
      <c r="J279" s="144"/>
      <c r="K279" s="208"/>
      <c r="L279" s="208"/>
      <c r="M279" s="208"/>
      <c r="N279" s="208"/>
      <c r="O279" s="208"/>
      <c r="P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208"/>
      <c r="BD279" s="208"/>
      <c r="BE279" s="208"/>
      <c r="BF279" s="208"/>
      <c r="BG279" s="208"/>
      <c r="BH279" s="208"/>
      <c r="BI279" s="208"/>
      <c r="BJ279" s="208"/>
      <c r="BK279" s="208"/>
      <c r="BL279" s="208"/>
      <c r="BM279" s="208"/>
      <c r="BN279" s="208"/>
    </row>
    <row r="280" spans="1:66" ht="38.25" outlineLevel="1">
      <c r="A280" s="213" t="s">
        <v>569</v>
      </c>
      <c r="B280" s="214">
        <v>89596</v>
      </c>
      <c r="C280" s="138" t="s">
        <v>1325</v>
      </c>
      <c r="D280" s="139" t="s">
        <v>1053</v>
      </c>
      <c r="E280" s="140" t="s">
        <v>108</v>
      </c>
      <c r="F280" s="182">
        <v>72</v>
      </c>
      <c r="G280" s="36"/>
      <c r="H280" s="2">
        <f t="shared" si="36"/>
        <v>0</v>
      </c>
      <c r="I280" s="155" t="e">
        <f t="shared" si="39"/>
        <v>#DIV/0!</v>
      </c>
      <c r="J280" s="144"/>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row>
    <row r="281" spans="1:66" s="207" customFormat="1" ht="38.25" outlineLevel="1">
      <c r="A281" s="213" t="s">
        <v>570</v>
      </c>
      <c r="B281" s="214">
        <v>89610</v>
      </c>
      <c r="C281" s="138" t="s">
        <v>1325</v>
      </c>
      <c r="D281" s="139" t="s">
        <v>1054</v>
      </c>
      <c r="E281" s="140" t="s">
        <v>108</v>
      </c>
      <c r="F281" s="182">
        <v>4</v>
      </c>
      <c r="G281" s="36"/>
      <c r="H281" s="2">
        <f t="shared" si="36"/>
        <v>0</v>
      </c>
      <c r="I281" s="155" t="e">
        <f t="shared" si="39"/>
        <v>#DIV/0!</v>
      </c>
      <c r="J281" s="144"/>
      <c r="K281" s="206"/>
      <c r="L281" s="206"/>
      <c r="M281" s="206"/>
      <c r="N281" s="206"/>
      <c r="O281" s="206"/>
      <c r="P281" s="206"/>
      <c r="Q281" s="206"/>
      <c r="R281" s="206"/>
      <c r="S281" s="206"/>
      <c r="T281" s="206"/>
      <c r="U281" s="206"/>
      <c r="V281" s="206"/>
      <c r="W281" s="206"/>
      <c r="X281" s="206"/>
      <c r="Y281" s="206"/>
      <c r="Z281" s="206"/>
      <c r="AA281" s="206"/>
      <c r="AB281" s="206"/>
      <c r="AC281" s="206"/>
      <c r="AD281" s="206"/>
      <c r="AE281" s="206"/>
      <c r="AF281" s="206"/>
      <c r="AG281" s="206"/>
      <c r="AH281" s="206"/>
      <c r="AI281" s="206"/>
      <c r="AJ281" s="206"/>
      <c r="AK281" s="206"/>
      <c r="AL281" s="206"/>
      <c r="AM281" s="206"/>
      <c r="AN281" s="206"/>
      <c r="AO281" s="206"/>
      <c r="AP281" s="206"/>
      <c r="AQ281" s="206"/>
      <c r="AR281" s="206"/>
      <c r="AS281" s="206"/>
      <c r="AT281" s="206"/>
      <c r="AU281" s="206"/>
      <c r="AV281" s="206"/>
      <c r="AW281" s="206"/>
      <c r="AX281" s="206"/>
      <c r="AY281" s="206"/>
      <c r="AZ281" s="206"/>
      <c r="BA281" s="206"/>
      <c r="BB281" s="206"/>
      <c r="BC281" s="206"/>
      <c r="BD281" s="206"/>
      <c r="BE281" s="206"/>
      <c r="BF281" s="206"/>
      <c r="BG281" s="206"/>
      <c r="BH281" s="206"/>
      <c r="BI281" s="206"/>
      <c r="BJ281" s="206"/>
      <c r="BK281" s="206"/>
      <c r="BL281" s="206"/>
      <c r="BM281" s="206"/>
      <c r="BN281" s="206"/>
    </row>
    <row r="282" spans="1:66" s="207" customFormat="1" ht="38.25" outlineLevel="1">
      <c r="A282" s="213" t="s">
        <v>571</v>
      </c>
      <c r="B282" s="214">
        <v>89616</v>
      </c>
      <c r="C282" s="138" t="s">
        <v>1325</v>
      </c>
      <c r="D282" s="139" t="s">
        <v>1049</v>
      </c>
      <c r="E282" s="140" t="s">
        <v>108</v>
      </c>
      <c r="F282" s="182">
        <v>4</v>
      </c>
      <c r="G282" s="36"/>
      <c r="H282" s="2">
        <f t="shared" si="36"/>
        <v>0</v>
      </c>
      <c r="I282" s="155" t="e">
        <f t="shared" si="39"/>
        <v>#DIV/0!</v>
      </c>
      <c r="J282" s="144"/>
      <c r="K282" s="206"/>
      <c r="L282" s="206"/>
      <c r="M282" s="206"/>
      <c r="N282" s="206"/>
      <c r="O282" s="206"/>
      <c r="P282" s="206"/>
      <c r="Q282" s="206"/>
      <c r="R282" s="206"/>
      <c r="S282" s="206"/>
      <c r="T282" s="206"/>
      <c r="U282" s="206"/>
      <c r="V282" s="206"/>
      <c r="W282" s="206"/>
      <c r="X282" s="206"/>
      <c r="Y282" s="206"/>
      <c r="Z282" s="206"/>
      <c r="AA282" s="206"/>
      <c r="AB282" s="206"/>
      <c r="AC282" s="206"/>
      <c r="AD282" s="206"/>
      <c r="AE282" s="206"/>
      <c r="AF282" s="206"/>
      <c r="AG282" s="206"/>
      <c r="AH282" s="206"/>
      <c r="AI282" s="206"/>
      <c r="AJ282" s="206"/>
      <c r="AK282" s="206"/>
      <c r="AL282" s="206"/>
      <c r="AM282" s="206"/>
      <c r="AN282" s="206"/>
      <c r="AO282" s="206"/>
      <c r="AP282" s="206"/>
      <c r="AQ282" s="206"/>
      <c r="AR282" s="206"/>
      <c r="AS282" s="206"/>
      <c r="AT282" s="206"/>
      <c r="AU282" s="206"/>
      <c r="AV282" s="206"/>
      <c r="AW282" s="206"/>
      <c r="AX282" s="206"/>
      <c r="AY282" s="206"/>
      <c r="AZ282" s="206"/>
      <c r="BA282" s="206"/>
      <c r="BB282" s="206"/>
      <c r="BC282" s="206"/>
      <c r="BD282" s="206"/>
      <c r="BE282" s="206"/>
      <c r="BF282" s="206"/>
      <c r="BG282" s="206"/>
      <c r="BH282" s="206"/>
      <c r="BI282" s="206"/>
      <c r="BJ282" s="206"/>
      <c r="BK282" s="206"/>
      <c r="BL282" s="206"/>
      <c r="BM282" s="206"/>
      <c r="BN282" s="206"/>
    </row>
    <row r="283" spans="1:66" s="207" customFormat="1" ht="38.25" outlineLevel="1">
      <c r="A283" s="213" t="s">
        <v>572</v>
      </c>
      <c r="B283" s="214">
        <v>89380</v>
      </c>
      <c r="C283" s="138" t="s">
        <v>1325</v>
      </c>
      <c r="D283" s="139" t="s">
        <v>1055</v>
      </c>
      <c r="E283" s="140" t="s">
        <v>108</v>
      </c>
      <c r="F283" s="182">
        <v>4</v>
      </c>
      <c r="G283" s="36"/>
      <c r="H283" s="2">
        <f t="shared" si="36"/>
        <v>0</v>
      </c>
      <c r="I283" s="155" t="e">
        <f t="shared" si="39"/>
        <v>#DIV/0!</v>
      </c>
      <c r="J283" s="144"/>
      <c r="K283" s="206"/>
      <c r="L283" s="206"/>
      <c r="M283" s="206"/>
      <c r="N283" s="206"/>
      <c r="O283" s="206"/>
      <c r="P283" s="206"/>
      <c r="Q283" s="206"/>
      <c r="R283" s="206"/>
      <c r="S283" s="206"/>
      <c r="T283" s="206"/>
      <c r="U283" s="206"/>
      <c r="V283" s="206"/>
      <c r="W283" s="206"/>
      <c r="X283" s="206"/>
      <c r="Y283" s="206"/>
      <c r="Z283" s="206"/>
      <c r="AA283" s="206"/>
      <c r="AB283" s="206"/>
      <c r="AC283" s="206"/>
      <c r="AD283" s="206"/>
      <c r="AE283" s="206"/>
      <c r="AF283" s="206"/>
      <c r="AG283" s="206"/>
      <c r="AH283" s="206"/>
      <c r="AI283" s="206"/>
      <c r="AJ283" s="206"/>
      <c r="AK283" s="206"/>
      <c r="AL283" s="206"/>
      <c r="AM283" s="206"/>
      <c r="AN283" s="206"/>
      <c r="AO283" s="206"/>
      <c r="AP283" s="206"/>
      <c r="AQ283" s="206"/>
      <c r="AR283" s="206"/>
      <c r="AS283" s="206"/>
      <c r="AT283" s="206"/>
      <c r="AU283" s="206"/>
      <c r="AV283" s="206"/>
      <c r="AW283" s="206"/>
      <c r="AX283" s="206"/>
      <c r="AY283" s="206"/>
      <c r="AZ283" s="206"/>
      <c r="BA283" s="206"/>
      <c r="BB283" s="206"/>
      <c r="BC283" s="206"/>
      <c r="BD283" s="206"/>
      <c r="BE283" s="206"/>
      <c r="BF283" s="206"/>
      <c r="BG283" s="206"/>
      <c r="BH283" s="206"/>
      <c r="BI283" s="206"/>
      <c r="BJ283" s="206"/>
      <c r="BK283" s="206"/>
      <c r="BL283" s="206"/>
      <c r="BM283" s="206"/>
      <c r="BN283" s="206"/>
    </row>
    <row r="284" spans="1:66" s="207" customFormat="1" ht="25.5" outlineLevel="1">
      <c r="A284" s="213" t="s">
        <v>573</v>
      </c>
      <c r="B284" s="214">
        <v>89605</v>
      </c>
      <c r="C284" s="138" t="s">
        <v>1325</v>
      </c>
      <c r="D284" s="139" t="s">
        <v>1056</v>
      </c>
      <c r="E284" s="140" t="s">
        <v>108</v>
      </c>
      <c r="F284" s="182">
        <v>23</v>
      </c>
      <c r="G284" s="36"/>
      <c r="H284" s="2">
        <f t="shared" si="36"/>
        <v>0</v>
      </c>
      <c r="I284" s="155" t="e">
        <f t="shared" si="39"/>
        <v>#DIV/0!</v>
      </c>
      <c r="J284" s="144"/>
      <c r="K284" s="206"/>
      <c r="L284" s="206"/>
      <c r="M284" s="206"/>
      <c r="N284" s="206"/>
      <c r="O284" s="206"/>
      <c r="P284" s="206"/>
      <c r="Q284" s="206"/>
      <c r="R284" s="206"/>
      <c r="S284" s="206"/>
      <c r="T284" s="206"/>
      <c r="U284" s="206"/>
      <c r="V284" s="206"/>
      <c r="W284" s="206"/>
      <c r="X284" s="206"/>
      <c r="Y284" s="206"/>
      <c r="Z284" s="206"/>
      <c r="AA284" s="206"/>
      <c r="AB284" s="206"/>
      <c r="AC284" s="206"/>
      <c r="AD284" s="206"/>
      <c r="AE284" s="206"/>
      <c r="AF284" s="206"/>
      <c r="AG284" s="206"/>
      <c r="AH284" s="206"/>
      <c r="AI284" s="206"/>
      <c r="AJ284" s="206"/>
      <c r="AK284" s="206"/>
      <c r="AL284" s="206"/>
      <c r="AM284" s="206"/>
      <c r="AN284" s="206"/>
      <c r="AO284" s="206"/>
      <c r="AP284" s="206"/>
      <c r="AQ284" s="206"/>
      <c r="AR284" s="206"/>
      <c r="AS284" s="206"/>
      <c r="AT284" s="206"/>
      <c r="AU284" s="206"/>
      <c r="AV284" s="206"/>
      <c r="AW284" s="206"/>
      <c r="AX284" s="206"/>
      <c r="AY284" s="206"/>
      <c r="AZ284" s="206"/>
      <c r="BA284" s="206"/>
      <c r="BB284" s="206"/>
      <c r="BC284" s="206"/>
      <c r="BD284" s="206"/>
      <c r="BE284" s="206"/>
      <c r="BF284" s="206"/>
      <c r="BG284" s="206"/>
      <c r="BH284" s="206"/>
      <c r="BI284" s="206"/>
      <c r="BJ284" s="206"/>
      <c r="BK284" s="206"/>
      <c r="BL284" s="206"/>
      <c r="BM284" s="206"/>
      <c r="BN284" s="206"/>
    </row>
    <row r="285" spans="1:66" s="209" customFormat="1" ht="25.5" outlineLevel="1">
      <c r="A285" s="213" t="s">
        <v>574</v>
      </c>
      <c r="B285" s="214">
        <v>89605</v>
      </c>
      <c r="C285" s="138" t="s">
        <v>1325</v>
      </c>
      <c r="D285" s="139" t="s">
        <v>1056</v>
      </c>
      <c r="E285" s="140" t="s">
        <v>108</v>
      </c>
      <c r="F285" s="182">
        <v>12</v>
      </c>
      <c r="G285" s="36"/>
      <c r="H285" s="2">
        <f t="shared" si="36"/>
        <v>0</v>
      </c>
      <c r="I285" s="155" t="e">
        <f aca="true" t="shared" si="40" ref="I285:I322">H285/$G$609</f>
        <v>#DIV/0!</v>
      </c>
      <c r="J285" s="144"/>
      <c r="K285" s="208"/>
      <c r="L285" s="208"/>
      <c r="M285" s="208"/>
      <c r="N285" s="208"/>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208"/>
      <c r="BD285" s="208"/>
      <c r="BE285" s="208"/>
      <c r="BF285" s="208"/>
      <c r="BG285" s="208"/>
      <c r="BH285" s="208"/>
      <c r="BI285" s="208"/>
      <c r="BJ285" s="208"/>
      <c r="BK285" s="208"/>
      <c r="BL285" s="208"/>
      <c r="BM285" s="208"/>
      <c r="BN285" s="208"/>
    </row>
    <row r="286" spans="1:66" s="209" customFormat="1" ht="38.25" outlineLevel="1">
      <c r="A286" s="213" t="s">
        <v>575</v>
      </c>
      <c r="B286" s="214">
        <v>89616</v>
      </c>
      <c r="C286" s="138" t="s">
        <v>1325</v>
      </c>
      <c r="D286" s="139" t="s">
        <v>1049</v>
      </c>
      <c r="E286" s="140" t="s">
        <v>108</v>
      </c>
      <c r="F286" s="182">
        <v>4</v>
      </c>
      <c r="G286" s="36"/>
      <c r="H286" s="2">
        <f t="shared" si="36"/>
        <v>0</v>
      </c>
      <c r="I286" s="155" t="e">
        <f t="shared" si="40"/>
        <v>#DIV/0!</v>
      </c>
      <c r="J286" s="144"/>
      <c r="K286" s="208"/>
      <c r="L286" s="208"/>
      <c r="M286" s="208"/>
      <c r="N286" s="208"/>
      <c r="O286" s="208"/>
      <c r="P286" s="208"/>
      <c r="Q286" s="208"/>
      <c r="R286" s="208"/>
      <c r="S286" s="208"/>
      <c r="T286" s="208"/>
      <c r="U286" s="208"/>
      <c r="V286" s="208"/>
      <c r="W286" s="208"/>
      <c r="X286" s="208"/>
      <c r="Y286" s="208"/>
      <c r="Z286" s="208"/>
      <c r="AA286" s="208"/>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208"/>
      <c r="BD286" s="208"/>
      <c r="BE286" s="208"/>
      <c r="BF286" s="208"/>
      <c r="BG286" s="208"/>
      <c r="BH286" s="208"/>
      <c r="BI286" s="208"/>
      <c r="BJ286" s="208"/>
      <c r="BK286" s="208"/>
      <c r="BL286" s="208"/>
      <c r="BM286" s="208"/>
      <c r="BN286" s="208"/>
    </row>
    <row r="287" spans="1:66" ht="38.25" outlineLevel="1">
      <c r="A287" s="213" t="s">
        <v>576</v>
      </c>
      <c r="B287" s="214">
        <v>89673</v>
      </c>
      <c r="C287" s="138" t="s">
        <v>1325</v>
      </c>
      <c r="D287" s="139" t="s">
        <v>1057</v>
      </c>
      <c r="E287" s="140" t="s">
        <v>108</v>
      </c>
      <c r="F287" s="182">
        <v>2</v>
      </c>
      <c r="G287" s="36"/>
      <c r="H287" s="2">
        <f t="shared" si="36"/>
        <v>0</v>
      </c>
      <c r="I287" s="155" t="e">
        <f t="shared" si="40"/>
        <v>#DIV/0!</v>
      </c>
      <c r="J287" s="144"/>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row>
    <row r="288" spans="1:66" s="207" customFormat="1" ht="25.5" outlineLevel="1">
      <c r="A288" s="213" t="s">
        <v>577</v>
      </c>
      <c r="B288" s="214">
        <v>89579</v>
      </c>
      <c r="C288" s="138" t="s">
        <v>1325</v>
      </c>
      <c r="D288" s="139" t="s">
        <v>1058</v>
      </c>
      <c r="E288" s="140" t="s">
        <v>108</v>
      </c>
      <c r="F288" s="182">
        <v>35</v>
      </c>
      <c r="G288" s="36"/>
      <c r="H288" s="2">
        <f t="shared" si="36"/>
        <v>0</v>
      </c>
      <c r="I288" s="155" t="e">
        <f t="shared" si="40"/>
        <v>#DIV/0!</v>
      </c>
      <c r="J288" s="144"/>
      <c r="K288" s="206"/>
      <c r="L288" s="206"/>
      <c r="M288" s="206"/>
      <c r="N288" s="206"/>
      <c r="O288" s="206"/>
      <c r="P288" s="206"/>
      <c r="Q288" s="206"/>
      <c r="R288" s="206"/>
      <c r="S288" s="206"/>
      <c r="T288" s="206"/>
      <c r="U288" s="206"/>
      <c r="V288" s="206"/>
      <c r="W288" s="206"/>
      <c r="X288" s="206"/>
      <c r="Y288" s="206"/>
      <c r="Z288" s="206"/>
      <c r="AA288" s="206"/>
      <c r="AB288" s="206"/>
      <c r="AC288" s="206"/>
      <c r="AD288" s="206"/>
      <c r="AE288" s="206"/>
      <c r="AF288" s="206"/>
      <c r="AG288" s="206"/>
      <c r="AH288" s="206"/>
      <c r="AI288" s="206"/>
      <c r="AJ288" s="206"/>
      <c r="AK288" s="206"/>
      <c r="AL288" s="206"/>
      <c r="AM288" s="206"/>
      <c r="AN288" s="206"/>
      <c r="AO288" s="206"/>
      <c r="AP288" s="206"/>
      <c r="AQ288" s="206"/>
      <c r="AR288" s="206"/>
      <c r="AS288" s="206"/>
      <c r="AT288" s="206"/>
      <c r="AU288" s="206"/>
      <c r="AV288" s="206"/>
      <c r="AW288" s="206"/>
      <c r="AX288" s="206"/>
      <c r="AY288" s="206"/>
      <c r="AZ288" s="206"/>
      <c r="BA288" s="206"/>
      <c r="BB288" s="206"/>
      <c r="BC288" s="206"/>
      <c r="BD288" s="206"/>
      <c r="BE288" s="206"/>
      <c r="BF288" s="206"/>
      <c r="BG288" s="206"/>
      <c r="BH288" s="206"/>
      <c r="BI288" s="206"/>
      <c r="BJ288" s="206"/>
      <c r="BK288" s="206"/>
      <c r="BL288" s="206"/>
      <c r="BM288" s="206"/>
      <c r="BN288" s="206"/>
    </row>
    <row r="289" spans="1:66" s="207" customFormat="1" ht="38.25" outlineLevel="1">
      <c r="A289" s="213" t="s">
        <v>578</v>
      </c>
      <c r="B289" s="214">
        <v>89596</v>
      </c>
      <c r="C289" s="138" t="s">
        <v>1325</v>
      </c>
      <c r="D289" s="139" t="s">
        <v>1053</v>
      </c>
      <c r="E289" s="140" t="s">
        <v>108</v>
      </c>
      <c r="F289" s="182">
        <v>2</v>
      </c>
      <c r="G289" s="36"/>
      <c r="H289" s="2">
        <f t="shared" si="36"/>
        <v>0</v>
      </c>
      <c r="I289" s="155" t="e">
        <f t="shared" si="40"/>
        <v>#DIV/0!</v>
      </c>
      <c r="J289" s="144"/>
      <c r="K289" s="206"/>
      <c r="L289" s="206"/>
      <c r="M289" s="206"/>
      <c r="N289" s="206"/>
      <c r="O289" s="206"/>
      <c r="P289" s="206"/>
      <c r="Q289" s="206"/>
      <c r="R289" s="206"/>
      <c r="S289" s="206"/>
      <c r="T289" s="206"/>
      <c r="U289" s="206"/>
      <c r="V289" s="206"/>
      <c r="W289" s="206"/>
      <c r="X289" s="206"/>
      <c r="Y289" s="206"/>
      <c r="Z289" s="206"/>
      <c r="AA289" s="206"/>
      <c r="AB289" s="206"/>
      <c r="AC289" s="206"/>
      <c r="AD289" s="206"/>
      <c r="AE289" s="206"/>
      <c r="AF289" s="206"/>
      <c r="AG289" s="206"/>
      <c r="AH289" s="206"/>
      <c r="AI289" s="206"/>
      <c r="AJ289" s="206"/>
      <c r="AK289" s="206"/>
      <c r="AL289" s="206"/>
      <c r="AM289" s="206"/>
      <c r="AN289" s="206"/>
      <c r="AO289" s="206"/>
      <c r="AP289" s="206"/>
      <c r="AQ289" s="206"/>
      <c r="AR289" s="206"/>
      <c r="AS289" s="206"/>
      <c r="AT289" s="206"/>
      <c r="AU289" s="206"/>
      <c r="AV289" s="206"/>
      <c r="AW289" s="206"/>
      <c r="AX289" s="206"/>
      <c r="AY289" s="206"/>
      <c r="AZ289" s="206"/>
      <c r="BA289" s="206"/>
      <c r="BB289" s="206"/>
      <c r="BC289" s="206"/>
      <c r="BD289" s="206"/>
      <c r="BE289" s="206"/>
      <c r="BF289" s="206"/>
      <c r="BG289" s="206"/>
      <c r="BH289" s="206"/>
      <c r="BI289" s="206"/>
      <c r="BJ289" s="206"/>
      <c r="BK289" s="206"/>
      <c r="BL289" s="206"/>
      <c r="BM289" s="206"/>
      <c r="BN289" s="206"/>
    </row>
    <row r="290" spans="1:66" s="207" customFormat="1" ht="25.5" outlineLevel="1">
      <c r="A290" s="213" t="s">
        <v>579</v>
      </c>
      <c r="B290" s="214">
        <v>89579</v>
      </c>
      <c r="C290" s="138" t="s">
        <v>1325</v>
      </c>
      <c r="D290" s="139" t="s">
        <v>1058</v>
      </c>
      <c r="E290" s="140" t="s">
        <v>108</v>
      </c>
      <c r="F290" s="182">
        <v>4</v>
      </c>
      <c r="G290" s="36"/>
      <c r="H290" s="2">
        <f t="shared" si="36"/>
        <v>0</v>
      </c>
      <c r="I290" s="155" t="e">
        <f t="shared" si="40"/>
        <v>#DIV/0!</v>
      </c>
      <c r="J290" s="144"/>
      <c r="K290" s="206"/>
      <c r="L290" s="206"/>
      <c r="M290" s="206"/>
      <c r="N290" s="206"/>
      <c r="O290" s="206"/>
      <c r="P290" s="206"/>
      <c r="Q290" s="206"/>
      <c r="R290" s="206"/>
      <c r="S290" s="206"/>
      <c r="T290" s="206"/>
      <c r="U290" s="206"/>
      <c r="V290" s="206"/>
      <c r="W290" s="206"/>
      <c r="X290" s="206"/>
      <c r="Y290" s="206"/>
      <c r="Z290" s="206"/>
      <c r="AA290" s="206"/>
      <c r="AB290" s="206"/>
      <c r="AC290" s="206"/>
      <c r="AD290" s="206"/>
      <c r="AE290" s="206"/>
      <c r="AF290" s="206"/>
      <c r="AG290" s="206"/>
      <c r="AH290" s="206"/>
      <c r="AI290" s="206"/>
      <c r="AJ290" s="206"/>
      <c r="AK290" s="206"/>
      <c r="AL290" s="206"/>
      <c r="AM290" s="206"/>
      <c r="AN290" s="206"/>
      <c r="AO290" s="206"/>
      <c r="AP290" s="206"/>
      <c r="AQ290" s="206"/>
      <c r="AR290" s="206"/>
      <c r="AS290" s="206"/>
      <c r="AT290" s="206"/>
      <c r="AU290" s="206"/>
      <c r="AV290" s="206"/>
      <c r="AW290" s="206"/>
      <c r="AX290" s="206"/>
      <c r="AY290" s="206"/>
      <c r="AZ290" s="206"/>
      <c r="BA290" s="206"/>
      <c r="BB290" s="206"/>
      <c r="BC290" s="206"/>
      <c r="BD290" s="206"/>
      <c r="BE290" s="206"/>
      <c r="BF290" s="206"/>
      <c r="BG290" s="206"/>
      <c r="BH290" s="206"/>
      <c r="BI290" s="206"/>
      <c r="BJ290" s="206"/>
      <c r="BK290" s="206"/>
      <c r="BL290" s="206"/>
      <c r="BM290" s="206"/>
      <c r="BN290" s="206"/>
    </row>
    <row r="291" spans="1:66" s="209" customFormat="1" ht="38.25" outlineLevel="1">
      <c r="A291" s="213" t="s">
        <v>580</v>
      </c>
      <c r="B291" s="214">
        <v>89665</v>
      </c>
      <c r="C291" s="138" t="s">
        <v>1325</v>
      </c>
      <c r="D291" s="139" t="s">
        <v>1059</v>
      </c>
      <c r="E291" s="140" t="s">
        <v>108</v>
      </c>
      <c r="F291" s="182">
        <v>2</v>
      </c>
      <c r="G291" s="36"/>
      <c r="H291" s="2">
        <f t="shared" si="36"/>
        <v>0</v>
      </c>
      <c r="I291" s="155" t="e">
        <f t="shared" si="40"/>
        <v>#DIV/0!</v>
      </c>
      <c r="J291" s="144"/>
      <c r="K291" s="208"/>
      <c r="L291" s="208"/>
      <c r="M291" s="208"/>
      <c r="N291" s="208"/>
      <c r="O291" s="208"/>
      <c r="P291" s="208"/>
      <c r="Q291" s="208"/>
      <c r="R291" s="208"/>
      <c r="S291" s="208"/>
      <c r="T291" s="208"/>
      <c r="U291" s="208"/>
      <c r="V291" s="208"/>
      <c r="W291" s="208"/>
      <c r="X291" s="208"/>
      <c r="Y291" s="208"/>
      <c r="Z291" s="208"/>
      <c r="AA291" s="208"/>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208"/>
      <c r="BD291" s="208"/>
      <c r="BE291" s="208"/>
      <c r="BF291" s="208"/>
      <c r="BG291" s="208"/>
      <c r="BH291" s="208"/>
      <c r="BI291" s="208"/>
      <c r="BJ291" s="208"/>
      <c r="BK291" s="208"/>
      <c r="BL291" s="208"/>
      <c r="BM291" s="208"/>
      <c r="BN291" s="208"/>
    </row>
    <row r="292" spans="1:66" s="209" customFormat="1" ht="38.25" outlineLevel="1">
      <c r="A292" s="213" t="s">
        <v>581</v>
      </c>
      <c r="B292" s="214">
        <v>89666</v>
      </c>
      <c r="C292" s="138" t="s">
        <v>1325</v>
      </c>
      <c r="D292" s="139" t="s">
        <v>1060</v>
      </c>
      <c r="E292" s="140" t="s">
        <v>108</v>
      </c>
      <c r="F292" s="182">
        <v>6</v>
      </c>
      <c r="G292" s="36"/>
      <c r="H292" s="2">
        <f t="shared" si="36"/>
        <v>0</v>
      </c>
      <c r="I292" s="155" t="e">
        <f t="shared" si="40"/>
        <v>#DIV/0!</v>
      </c>
      <c r="J292" s="144"/>
      <c r="K292" s="208"/>
      <c r="L292" s="208"/>
      <c r="M292" s="208"/>
      <c r="N292" s="208"/>
      <c r="O292" s="208"/>
      <c r="P292" s="208"/>
      <c r="Q292" s="208"/>
      <c r="R292" s="208"/>
      <c r="S292" s="208"/>
      <c r="T292" s="208"/>
      <c r="U292" s="208"/>
      <c r="V292" s="208"/>
      <c r="W292" s="208"/>
      <c r="X292" s="208"/>
      <c r="Y292" s="208"/>
      <c r="Z292" s="208"/>
      <c r="AA292" s="208"/>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208"/>
      <c r="BD292" s="208"/>
      <c r="BE292" s="208"/>
      <c r="BF292" s="208"/>
      <c r="BG292" s="208"/>
      <c r="BH292" s="208"/>
      <c r="BI292" s="208"/>
      <c r="BJ292" s="208"/>
      <c r="BK292" s="208"/>
      <c r="BL292" s="208"/>
      <c r="BM292" s="208"/>
      <c r="BN292" s="208"/>
    </row>
    <row r="293" spans="1:66" ht="25.5" outlineLevel="1">
      <c r="A293" s="213" t="s">
        <v>582</v>
      </c>
      <c r="B293" s="214">
        <v>89485</v>
      </c>
      <c r="C293" s="138" t="s">
        <v>1325</v>
      </c>
      <c r="D293" s="139" t="s">
        <v>1061</v>
      </c>
      <c r="E293" s="140" t="s">
        <v>108</v>
      </c>
      <c r="F293" s="182">
        <v>6</v>
      </c>
      <c r="G293" s="36"/>
      <c r="H293" s="2">
        <f t="shared" si="36"/>
        <v>0</v>
      </c>
      <c r="I293" s="155" t="e">
        <f t="shared" si="40"/>
        <v>#DIV/0!</v>
      </c>
      <c r="J293" s="144"/>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row>
    <row r="294" spans="1:66" s="207" customFormat="1" ht="25.5" outlineLevel="1">
      <c r="A294" s="213" t="s">
        <v>583</v>
      </c>
      <c r="B294" s="214">
        <v>89493</v>
      </c>
      <c r="C294" s="138" t="s">
        <v>1325</v>
      </c>
      <c r="D294" s="139" t="s">
        <v>1062</v>
      </c>
      <c r="E294" s="140" t="s">
        <v>108</v>
      </c>
      <c r="F294" s="182">
        <v>2</v>
      </c>
      <c r="G294" s="36"/>
      <c r="H294" s="2">
        <f t="shared" si="36"/>
        <v>0</v>
      </c>
      <c r="I294" s="155" t="e">
        <f t="shared" si="40"/>
        <v>#DIV/0!</v>
      </c>
      <c r="J294" s="144"/>
      <c r="K294" s="206"/>
      <c r="L294" s="206"/>
      <c r="M294" s="206"/>
      <c r="N294" s="206"/>
      <c r="O294" s="206"/>
      <c r="P294" s="206"/>
      <c r="Q294" s="206"/>
      <c r="R294" s="206"/>
      <c r="S294" s="206"/>
      <c r="T294" s="206"/>
      <c r="U294" s="206"/>
      <c r="V294" s="206"/>
      <c r="W294" s="206"/>
      <c r="X294" s="206"/>
      <c r="Y294" s="206"/>
      <c r="Z294" s="206"/>
      <c r="AA294" s="206"/>
      <c r="AB294" s="206"/>
      <c r="AC294" s="206"/>
      <c r="AD294" s="206"/>
      <c r="AE294" s="206"/>
      <c r="AF294" s="206"/>
      <c r="AG294" s="206"/>
      <c r="AH294" s="206"/>
      <c r="AI294" s="206"/>
      <c r="AJ294" s="206"/>
      <c r="AK294" s="206"/>
      <c r="AL294" s="206"/>
      <c r="AM294" s="206"/>
      <c r="AN294" s="206"/>
      <c r="AO294" s="206"/>
      <c r="AP294" s="206"/>
      <c r="AQ294" s="206"/>
      <c r="AR294" s="206"/>
      <c r="AS294" s="206"/>
      <c r="AT294" s="206"/>
      <c r="AU294" s="206"/>
      <c r="AV294" s="206"/>
      <c r="AW294" s="206"/>
      <c r="AX294" s="206"/>
      <c r="AY294" s="206"/>
      <c r="AZ294" s="206"/>
      <c r="BA294" s="206"/>
      <c r="BB294" s="206"/>
      <c r="BC294" s="206"/>
      <c r="BD294" s="206"/>
      <c r="BE294" s="206"/>
      <c r="BF294" s="206"/>
      <c r="BG294" s="206"/>
      <c r="BH294" s="206"/>
      <c r="BI294" s="206"/>
      <c r="BJ294" s="206"/>
      <c r="BK294" s="206"/>
      <c r="BL294" s="206"/>
      <c r="BM294" s="206"/>
      <c r="BN294" s="206"/>
    </row>
    <row r="295" spans="1:66" s="207" customFormat="1" ht="25.5" outlineLevel="1">
      <c r="A295" s="213" t="s">
        <v>584</v>
      </c>
      <c r="B295" s="214">
        <v>89502</v>
      </c>
      <c r="C295" s="138" t="s">
        <v>1325</v>
      </c>
      <c r="D295" s="139" t="s">
        <v>1063</v>
      </c>
      <c r="E295" s="140" t="s">
        <v>108</v>
      </c>
      <c r="F295" s="182">
        <v>6</v>
      </c>
      <c r="G295" s="36"/>
      <c r="H295" s="2">
        <f t="shared" si="36"/>
        <v>0</v>
      </c>
      <c r="I295" s="155" t="e">
        <f t="shared" si="40"/>
        <v>#DIV/0!</v>
      </c>
      <c r="J295" s="144"/>
      <c r="K295" s="206"/>
      <c r="L295" s="206"/>
      <c r="M295" s="206"/>
      <c r="N295" s="206"/>
      <c r="O295" s="206"/>
      <c r="P295" s="206"/>
      <c r="Q295" s="206"/>
      <c r="R295" s="206"/>
      <c r="S295" s="206"/>
      <c r="T295" s="206"/>
      <c r="U295" s="206"/>
      <c r="V295" s="206"/>
      <c r="W295" s="206"/>
      <c r="X295" s="206"/>
      <c r="Y295" s="206"/>
      <c r="Z295" s="206"/>
      <c r="AA295" s="206"/>
      <c r="AB295" s="206"/>
      <c r="AC295" s="206"/>
      <c r="AD295" s="206"/>
      <c r="AE295" s="206"/>
      <c r="AF295" s="206"/>
      <c r="AG295" s="206"/>
      <c r="AH295" s="206"/>
      <c r="AI295" s="206"/>
      <c r="AJ295" s="206"/>
      <c r="AK295" s="206"/>
      <c r="AL295" s="206"/>
      <c r="AM295" s="206"/>
      <c r="AN295" s="206"/>
      <c r="AO295" s="206"/>
      <c r="AP295" s="206"/>
      <c r="AQ295" s="206"/>
      <c r="AR295" s="206"/>
      <c r="AS295" s="206"/>
      <c r="AT295" s="206"/>
      <c r="AU295" s="206"/>
      <c r="AV295" s="206"/>
      <c r="AW295" s="206"/>
      <c r="AX295" s="206"/>
      <c r="AY295" s="206"/>
      <c r="AZ295" s="206"/>
      <c r="BA295" s="206"/>
      <c r="BB295" s="206"/>
      <c r="BC295" s="206"/>
      <c r="BD295" s="206"/>
      <c r="BE295" s="206"/>
      <c r="BF295" s="206"/>
      <c r="BG295" s="206"/>
      <c r="BH295" s="206"/>
      <c r="BI295" s="206"/>
      <c r="BJ295" s="206"/>
      <c r="BK295" s="206"/>
      <c r="BL295" s="206"/>
      <c r="BM295" s="206"/>
      <c r="BN295" s="206"/>
    </row>
    <row r="296" spans="1:66" s="207" customFormat="1" ht="25.5" outlineLevel="1">
      <c r="A296" s="213" t="s">
        <v>585</v>
      </c>
      <c r="B296" s="214">
        <v>89515</v>
      </c>
      <c r="C296" s="138" t="s">
        <v>1325</v>
      </c>
      <c r="D296" s="139" t="s">
        <v>1064</v>
      </c>
      <c r="E296" s="140" t="s">
        <v>108</v>
      </c>
      <c r="F296" s="182">
        <v>5</v>
      </c>
      <c r="G296" s="36"/>
      <c r="H296" s="2">
        <f t="shared" si="36"/>
        <v>0</v>
      </c>
      <c r="I296" s="155" t="e">
        <f t="shared" si="40"/>
        <v>#DIV/0!</v>
      </c>
      <c r="J296" s="144"/>
      <c r="K296" s="206"/>
      <c r="L296" s="206"/>
      <c r="M296" s="206"/>
      <c r="N296" s="206"/>
      <c r="O296" s="206"/>
      <c r="P296" s="206"/>
      <c r="Q296" s="206"/>
      <c r="R296" s="206"/>
      <c r="S296" s="206"/>
      <c r="T296" s="206"/>
      <c r="U296" s="206"/>
      <c r="V296" s="206"/>
      <c r="W296" s="206"/>
      <c r="X296" s="206"/>
      <c r="Y296" s="206"/>
      <c r="Z296" s="206"/>
      <c r="AA296" s="206"/>
      <c r="AB296" s="206"/>
      <c r="AC296" s="206"/>
      <c r="AD296" s="206"/>
      <c r="AE296" s="206"/>
      <c r="AF296" s="206"/>
      <c r="AG296" s="206"/>
      <c r="AH296" s="206"/>
      <c r="AI296" s="206"/>
      <c r="AJ296" s="206"/>
      <c r="AK296" s="206"/>
      <c r="AL296" s="206"/>
      <c r="AM296" s="206"/>
      <c r="AN296" s="206"/>
      <c r="AO296" s="206"/>
      <c r="AP296" s="206"/>
      <c r="AQ296" s="206"/>
      <c r="AR296" s="206"/>
      <c r="AS296" s="206"/>
      <c r="AT296" s="206"/>
      <c r="AU296" s="206"/>
      <c r="AV296" s="206"/>
      <c r="AW296" s="206"/>
      <c r="AX296" s="206"/>
      <c r="AY296" s="206"/>
      <c r="AZ296" s="206"/>
      <c r="BA296" s="206"/>
      <c r="BB296" s="206"/>
      <c r="BC296" s="206"/>
      <c r="BD296" s="206"/>
      <c r="BE296" s="206"/>
      <c r="BF296" s="206"/>
      <c r="BG296" s="206"/>
      <c r="BH296" s="206"/>
      <c r="BI296" s="206"/>
      <c r="BJ296" s="206"/>
      <c r="BK296" s="206"/>
      <c r="BL296" s="206"/>
      <c r="BM296" s="206"/>
      <c r="BN296" s="206"/>
    </row>
    <row r="297" spans="1:66" s="209" customFormat="1" ht="25.5" outlineLevel="1">
      <c r="A297" s="213" t="s">
        <v>586</v>
      </c>
      <c r="B297" s="214">
        <v>89523</v>
      </c>
      <c r="C297" s="138" t="s">
        <v>1325</v>
      </c>
      <c r="D297" s="139" t="s">
        <v>1065</v>
      </c>
      <c r="E297" s="140" t="s">
        <v>108</v>
      </c>
      <c r="F297" s="182">
        <v>1</v>
      </c>
      <c r="G297" s="36"/>
      <c r="H297" s="2">
        <f aca="true" t="shared" si="41" ref="H297:H324">ROUND(_xlfn.IFERROR(F297*G297," - "),2)</f>
        <v>0</v>
      </c>
      <c r="I297" s="155" t="e">
        <f t="shared" si="40"/>
        <v>#DIV/0!</v>
      </c>
      <c r="J297" s="144"/>
      <c r="K297" s="208"/>
      <c r="L297" s="208"/>
      <c r="M297" s="208"/>
      <c r="N297" s="208"/>
      <c r="O297" s="208"/>
      <c r="P297" s="208"/>
      <c r="Q297" s="208"/>
      <c r="R297" s="208"/>
      <c r="S297" s="208"/>
      <c r="T297" s="208"/>
      <c r="U297" s="208"/>
      <c r="V297" s="208"/>
      <c r="W297" s="208"/>
      <c r="X297" s="208"/>
      <c r="Y297" s="208"/>
      <c r="Z297" s="208"/>
      <c r="AA297" s="208"/>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208"/>
      <c r="BD297" s="208"/>
      <c r="BE297" s="208"/>
      <c r="BF297" s="208"/>
      <c r="BG297" s="208"/>
      <c r="BH297" s="208"/>
      <c r="BI297" s="208"/>
      <c r="BJ297" s="208"/>
      <c r="BK297" s="208"/>
      <c r="BL297" s="208"/>
      <c r="BM297" s="208"/>
      <c r="BN297" s="208"/>
    </row>
    <row r="298" spans="1:66" s="209" customFormat="1" ht="25.5" outlineLevel="1">
      <c r="A298" s="213" t="s">
        <v>587</v>
      </c>
      <c r="B298" s="214">
        <v>89358</v>
      </c>
      <c r="C298" s="138" t="s">
        <v>1325</v>
      </c>
      <c r="D298" s="139" t="s">
        <v>1066</v>
      </c>
      <c r="E298" s="140" t="s">
        <v>108</v>
      </c>
      <c r="F298" s="182">
        <v>4</v>
      </c>
      <c r="G298" s="36"/>
      <c r="H298" s="2">
        <f t="shared" si="41"/>
        <v>0</v>
      </c>
      <c r="I298" s="155" t="e">
        <f t="shared" si="40"/>
        <v>#DIV/0!</v>
      </c>
      <c r="J298" s="144"/>
      <c r="K298" s="208"/>
      <c r="L298" s="208"/>
      <c r="M298" s="208"/>
      <c r="N298" s="208"/>
      <c r="O298" s="208"/>
      <c r="P298" s="208"/>
      <c r="Q298" s="208"/>
      <c r="R298" s="208"/>
      <c r="S298" s="208"/>
      <c r="T298" s="208"/>
      <c r="U298" s="208"/>
      <c r="V298" s="208"/>
      <c r="W298" s="208"/>
      <c r="X298" s="208"/>
      <c r="Y298" s="208"/>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208"/>
      <c r="BD298" s="208"/>
      <c r="BE298" s="208"/>
      <c r="BF298" s="208"/>
      <c r="BG298" s="208"/>
      <c r="BH298" s="208"/>
      <c r="BI298" s="208"/>
      <c r="BJ298" s="208"/>
      <c r="BK298" s="208"/>
      <c r="BL298" s="208"/>
      <c r="BM298" s="208"/>
      <c r="BN298" s="208"/>
    </row>
    <row r="299" spans="1:66" ht="25.5" outlineLevel="1">
      <c r="A299" s="213" t="s">
        <v>588</v>
      </c>
      <c r="B299" s="214">
        <v>89362</v>
      </c>
      <c r="C299" s="138" t="s">
        <v>1325</v>
      </c>
      <c r="D299" s="139" t="s">
        <v>1067</v>
      </c>
      <c r="E299" s="140" t="s">
        <v>108</v>
      </c>
      <c r="F299" s="182">
        <v>155</v>
      </c>
      <c r="G299" s="36"/>
      <c r="H299" s="2">
        <f t="shared" si="41"/>
        <v>0</v>
      </c>
      <c r="I299" s="155" t="e">
        <f t="shared" si="40"/>
        <v>#DIV/0!</v>
      </c>
      <c r="J299" s="144"/>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c r="AW299" s="72"/>
      <c r="AX299" s="72"/>
      <c r="AY299" s="72"/>
      <c r="AZ299" s="72"/>
      <c r="BA299" s="72"/>
      <c r="BB299" s="72"/>
      <c r="BC299" s="72"/>
      <c r="BD299" s="72"/>
      <c r="BE299" s="72"/>
      <c r="BF299" s="72"/>
      <c r="BG299" s="72"/>
      <c r="BH299" s="72"/>
      <c r="BI299" s="72"/>
      <c r="BJ299" s="72"/>
      <c r="BK299" s="72"/>
      <c r="BL299" s="72"/>
      <c r="BM299" s="72"/>
      <c r="BN299" s="72"/>
    </row>
    <row r="300" spans="1:66" s="207" customFormat="1" ht="25.5" outlineLevel="1">
      <c r="A300" s="213" t="s">
        <v>589</v>
      </c>
      <c r="B300" s="214">
        <v>89367</v>
      </c>
      <c r="C300" s="138" t="s">
        <v>1325</v>
      </c>
      <c r="D300" s="139" t="s">
        <v>1068</v>
      </c>
      <c r="E300" s="140" t="s">
        <v>108</v>
      </c>
      <c r="F300" s="182">
        <v>3</v>
      </c>
      <c r="G300" s="36"/>
      <c r="H300" s="2">
        <f t="shared" si="41"/>
        <v>0</v>
      </c>
      <c r="I300" s="155" t="e">
        <f t="shared" si="40"/>
        <v>#DIV/0!</v>
      </c>
      <c r="J300" s="144"/>
      <c r="K300" s="206"/>
      <c r="L300" s="206"/>
      <c r="M300" s="206"/>
      <c r="N300" s="206"/>
      <c r="O300" s="206"/>
      <c r="P300" s="206"/>
      <c r="Q300" s="206"/>
      <c r="R300" s="206"/>
      <c r="S300" s="206"/>
      <c r="T300" s="206"/>
      <c r="U300" s="206"/>
      <c r="V300" s="206"/>
      <c r="W300" s="206"/>
      <c r="X300" s="206"/>
      <c r="Y300" s="206"/>
      <c r="Z300" s="206"/>
      <c r="AA300" s="206"/>
      <c r="AB300" s="206"/>
      <c r="AC300" s="206"/>
      <c r="AD300" s="206"/>
      <c r="AE300" s="206"/>
      <c r="AF300" s="206"/>
      <c r="AG300" s="206"/>
      <c r="AH300" s="206"/>
      <c r="AI300" s="206"/>
      <c r="AJ300" s="206"/>
      <c r="AK300" s="206"/>
      <c r="AL300" s="206"/>
      <c r="AM300" s="206"/>
      <c r="AN300" s="206"/>
      <c r="AO300" s="206"/>
      <c r="AP300" s="206"/>
      <c r="AQ300" s="206"/>
      <c r="AR300" s="206"/>
      <c r="AS300" s="206"/>
      <c r="AT300" s="206"/>
      <c r="AU300" s="206"/>
      <c r="AV300" s="206"/>
      <c r="AW300" s="206"/>
      <c r="AX300" s="206"/>
      <c r="AY300" s="206"/>
      <c r="AZ300" s="206"/>
      <c r="BA300" s="206"/>
      <c r="BB300" s="206"/>
      <c r="BC300" s="206"/>
      <c r="BD300" s="206"/>
      <c r="BE300" s="206"/>
      <c r="BF300" s="206"/>
      <c r="BG300" s="206"/>
      <c r="BH300" s="206"/>
      <c r="BI300" s="206"/>
      <c r="BJ300" s="206"/>
      <c r="BK300" s="206"/>
      <c r="BL300" s="206"/>
      <c r="BM300" s="206"/>
      <c r="BN300" s="206"/>
    </row>
    <row r="301" spans="1:66" s="207" customFormat="1" ht="25.5" outlineLevel="1">
      <c r="A301" s="213" t="s">
        <v>590</v>
      </c>
      <c r="B301" s="214">
        <v>89501</v>
      </c>
      <c r="C301" s="138" t="s">
        <v>1325</v>
      </c>
      <c r="D301" s="139" t="s">
        <v>1069</v>
      </c>
      <c r="E301" s="140" t="s">
        <v>108</v>
      </c>
      <c r="F301" s="182">
        <v>30</v>
      </c>
      <c r="G301" s="36"/>
      <c r="H301" s="2">
        <f t="shared" si="41"/>
        <v>0</v>
      </c>
      <c r="I301" s="155" t="e">
        <f t="shared" si="40"/>
        <v>#DIV/0!</v>
      </c>
      <c r="J301" s="144"/>
      <c r="K301" s="206"/>
      <c r="L301" s="206"/>
      <c r="M301" s="206"/>
      <c r="N301" s="206"/>
      <c r="O301" s="206"/>
      <c r="P301" s="206"/>
      <c r="Q301" s="206"/>
      <c r="R301" s="206"/>
      <c r="S301" s="206"/>
      <c r="T301" s="206"/>
      <c r="U301" s="206"/>
      <c r="V301" s="206"/>
      <c r="W301" s="206"/>
      <c r="X301" s="206"/>
      <c r="Y301" s="206"/>
      <c r="Z301" s="206"/>
      <c r="AA301" s="206"/>
      <c r="AB301" s="206"/>
      <c r="AC301" s="206"/>
      <c r="AD301" s="206"/>
      <c r="AE301" s="206"/>
      <c r="AF301" s="206"/>
      <c r="AG301" s="206"/>
      <c r="AH301" s="206"/>
      <c r="AI301" s="206"/>
      <c r="AJ301" s="206"/>
      <c r="AK301" s="206"/>
      <c r="AL301" s="206"/>
      <c r="AM301" s="206"/>
      <c r="AN301" s="206"/>
      <c r="AO301" s="206"/>
      <c r="AP301" s="206"/>
      <c r="AQ301" s="206"/>
      <c r="AR301" s="206"/>
      <c r="AS301" s="206"/>
      <c r="AT301" s="206"/>
      <c r="AU301" s="206"/>
      <c r="AV301" s="206"/>
      <c r="AW301" s="206"/>
      <c r="AX301" s="206"/>
      <c r="AY301" s="206"/>
      <c r="AZ301" s="206"/>
      <c r="BA301" s="206"/>
      <c r="BB301" s="206"/>
      <c r="BC301" s="206"/>
      <c r="BD301" s="206"/>
      <c r="BE301" s="206"/>
      <c r="BF301" s="206"/>
      <c r="BG301" s="206"/>
      <c r="BH301" s="206"/>
      <c r="BI301" s="206"/>
      <c r="BJ301" s="206"/>
      <c r="BK301" s="206"/>
      <c r="BL301" s="206"/>
      <c r="BM301" s="206"/>
      <c r="BN301" s="206"/>
    </row>
    <row r="302" spans="1:66" s="207" customFormat="1" ht="25.5" outlineLevel="1">
      <c r="A302" s="213" t="s">
        <v>591</v>
      </c>
      <c r="B302" s="214">
        <v>89505</v>
      </c>
      <c r="C302" s="138" t="s">
        <v>1325</v>
      </c>
      <c r="D302" s="139" t="s">
        <v>1070</v>
      </c>
      <c r="E302" s="140" t="s">
        <v>108</v>
      </c>
      <c r="F302" s="182">
        <v>15</v>
      </c>
      <c r="G302" s="36"/>
      <c r="H302" s="2">
        <f t="shared" si="41"/>
        <v>0</v>
      </c>
      <c r="I302" s="155" t="e">
        <f t="shared" si="40"/>
        <v>#DIV/0!</v>
      </c>
      <c r="J302" s="144"/>
      <c r="K302" s="206"/>
      <c r="L302" s="206"/>
      <c r="M302" s="206"/>
      <c r="N302" s="206"/>
      <c r="O302" s="206"/>
      <c r="P302" s="206"/>
      <c r="Q302" s="206"/>
      <c r="R302" s="206"/>
      <c r="S302" s="206"/>
      <c r="T302" s="206"/>
      <c r="U302" s="206"/>
      <c r="V302" s="206"/>
      <c r="W302" s="206"/>
      <c r="X302" s="206"/>
      <c r="Y302" s="206"/>
      <c r="Z302" s="206"/>
      <c r="AA302" s="206"/>
      <c r="AB302" s="206"/>
      <c r="AC302" s="206"/>
      <c r="AD302" s="206"/>
      <c r="AE302" s="206"/>
      <c r="AF302" s="206"/>
      <c r="AG302" s="206"/>
      <c r="AH302" s="206"/>
      <c r="AI302" s="206"/>
      <c r="AJ302" s="206"/>
      <c r="AK302" s="206"/>
      <c r="AL302" s="206"/>
      <c r="AM302" s="206"/>
      <c r="AN302" s="206"/>
      <c r="AO302" s="206"/>
      <c r="AP302" s="206"/>
      <c r="AQ302" s="206"/>
      <c r="AR302" s="206"/>
      <c r="AS302" s="206"/>
      <c r="AT302" s="206"/>
      <c r="AU302" s="206"/>
      <c r="AV302" s="206"/>
      <c r="AW302" s="206"/>
      <c r="AX302" s="206"/>
      <c r="AY302" s="206"/>
      <c r="AZ302" s="206"/>
      <c r="BA302" s="206"/>
      <c r="BB302" s="206"/>
      <c r="BC302" s="206"/>
      <c r="BD302" s="206"/>
      <c r="BE302" s="206"/>
      <c r="BF302" s="206"/>
      <c r="BG302" s="206"/>
      <c r="BH302" s="206"/>
      <c r="BI302" s="206"/>
      <c r="BJ302" s="206"/>
      <c r="BK302" s="206"/>
      <c r="BL302" s="206"/>
      <c r="BM302" s="206"/>
      <c r="BN302" s="206"/>
    </row>
    <row r="303" spans="1:66" s="209" customFormat="1" ht="25.5" outlineLevel="1">
      <c r="A303" s="213" t="s">
        <v>592</v>
      </c>
      <c r="B303" s="214">
        <v>89521</v>
      </c>
      <c r="C303" s="138" t="s">
        <v>1325</v>
      </c>
      <c r="D303" s="139" t="s">
        <v>1071</v>
      </c>
      <c r="E303" s="140" t="s">
        <v>108</v>
      </c>
      <c r="F303" s="182">
        <v>7</v>
      </c>
      <c r="G303" s="36"/>
      <c r="H303" s="2">
        <f t="shared" si="41"/>
        <v>0</v>
      </c>
      <c r="I303" s="155" t="e">
        <f t="shared" si="40"/>
        <v>#DIV/0!</v>
      </c>
      <c r="J303" s="144"/>
      <c r="K303" s="208"/>
      <c r="L303" s="208"/>
      <c r="M303" s="208"/>
      <c r="N303" s="208"/>
      <c r="O303" s="208"/>
      <c r="P303" s="208"/>
      <c r="Q303" s="208"/>
      <c r="R303" s="208"/>
      <c r="S303" s="208"/>
      <c r="T303" s="208"/>
      <c r="U303" s="208"/>
      <c r="V303" s="208"/>
      <c r="W303" s="208"/>
      <c r="X303" s="208"/>
      <c r="Y303" s="208"/>
      <c r="Z303" s="208"/>
      <c r="AA303" s="208"/>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208"/>
      <c r="BD303" s="208"/>
      <c r="BE303" s="208"/>
      <c r="BF303" s="208"/>
      <c r="BG303" s="208"/>
      <c r="BH303" s="208"/>
      <c r="BI303" s="208"/>
      <c r="BJ303" s="208"/>
      <c r="BK303" s="208"/>
      <c r="BL303" s="208"/>
      <c r="BM303" s="208"/>
      <c r="BN303" s="208"/>
    </row>
    <row r="304" spans="1:66" s="207" customFormat="1" ht="25.5" outlineLevel="1">
      <c r="A304" s="213" t="s">
        <v>593</v>
      </c>
      <c r="B304" s="214">
        <v>89521</v>
      </c>
      <c r="C304" s="138" t="s">
        <v>1325</v>
      </c>
      <c r="D304" s="139" t="s">
        <v>1071</v>
      </c>
      <c r="E304" s="140" t="s">
        <v>108</v>
      </c>
      <c r="F304" s="182">
        <v>14</v>
      </c>
      <c r="G304" s="36"/>
      <c r="H304" s="2">
        <f t="shared" si="41"/>
        <v>0</v>
      </c>
      <c r="I304" s="155" t="e">
        <f aca="true" t="shared" si="42" ref="I304:I319">H304/$G$609</f>
        <v>#DIV/0!</v>
      </c>
      <c r="J304" s="144"/>
      <c r="K304" s="206"/>
      <c r="L304" s="206"/>
      <c r="M304" s="206"/>
      <c r="N304" s="206"/>
      <c r="O304" s="206"/>
      <c r="P304" s="206"/>
      <c r="Q304" s="206"/>
      <c r="R304" s="206"/>
      <c r="S304" s="206"/>
      <c r="T304" s="206"/>
      <c r="U304" s="206"/>
      <c r="V304" s="206"/>
      <c r="W304" s="206"/>
      <c r="X304" s="206"/>
      <c r="Y304" s="206"/>
      <c r="Z304" s="206"/>
      <c r="AA304" s="206"/>
      <c r="AB304" s="206"/>
      <c r="AC304" s="206"/>
      <c r="AD304" s="206"/>
      <c r="AE304" s="206"/>
      <c r="AF304" s="206"/>
      <c r="AG304" s="206"/>
      <c r="AH304" s="206"/>
      <c r="AI304" s="206"/>
      <c r="AJ304" s="206"/>
      <c r="AK304" s="206"/>
      <c r="AL304" s="206"/>
      <c r="AM304" s="206"/>
      <c r="AN304" s="206"/>
      <c r="AO304" s="206"/>
      <c r="AP304" s="206"/>
      <c r="AQ304" s="206"/>
      <c r="AR304" s="206"/>
      <c r="AS304" s="206"/>
      <c r="AT304" s="206"/>
      <c r="AU304" s="206"/>
      <c r="AV304" s="206"/>
      <c r="AW304" s="206"/>
      <c r="AX304" s="206"/>
      <c r="AY304" s="206"/>
      <c r="AZ304" s="206"/>
      <c r="BA304" s="206"/>
      <c r="BB304" s="206"/>
      <c r="BC304" s="206"/>
      <c r="BD304" s="206"/>
      <c r="BE304" s="206"/>
      <c r="BF304" s="206"/>
      <c r="BG304" s="206"/>
      <c r="BH304" s="206"/>
      <c r="BI304" s="206"/>
      <c r="BJ304" s="206"/>
      <c r="BK304" s="206"/>
      <c r="BL304" s="206"/>
      <c r="BM304" s="206"/>
      <c r="BN304" s="206"/>
    </row>
    <row r="305" spans="1:66" s="207" customFormat="1" ht="38.25" outlineLevel="1">
      <c r="A305" s="213" t="s">
        <v>594</v>
      </c>
      <c r="B305" s="214">
        <v>89529</v>
      </c>
      <c r="C305" s="138" t="s">
        <v>1325</v>
      </c>
      <c r="D305" s="139" t="s">
        <v>1072</v>
      </c>
      <c r="E305" s="140" t="s">
        <v>108</v>
      </c>
      <c r="F305" s="182">
        <v>8</v>
      </c>
      <c r="G305" s="36"/>
      <c r="H305" s="2">
        <f t="shared" si="41"/>
        <v>0</v>
      </c>
      <c r="I305" s="155" t="e">
        <f t="shared" si="42"/>
        <v>#DIV/0!</v>
      </c>
      <c r="J305" s="144"/>
      <c r="K305" s="206"/>
      <c r="L305" s="206"/>
      <c r="M305" s="206"/>
      <c r="N305" s="206"/>
      <c r="O305" s="206"/>
      <c r="P305" s="206"/>
      <c r="Q305" s="206"/>
      <c r="R305" s="206"/>
      <c r="S305" s="206"/>
      <c r="T305" s="206"/>
      <c r="U305" s="206"/>
      <c r="V305" s="206"/>
      <c r="W305" s="206"/>
      <c r="X305" s="206"/>
      <c r="Y305" s="206"/>
      <c r="Z305" s="206"/>
      <c r="AA305" s="206"/>
      <c r="AB305" s="206"/>
      <c r="AC305" s="206"/>
      <c r="AD305" s="206"/>
      <c r="AE305" s="206"/>
      <c r="AF305" s="206"/>
      <c r="AG305" s="206"/>
      <c r="AH305" s="206"/>
      <c r="AI305" s="206"/>
      <c r="AJ305" s="206"/>
      <c r="AK305" s="206"/>
      <c r="AL305" s="206"/>
      <c r="AM305" s="206"/>
      <c r="AN305" s="206"/>
      <c r="AO305" s="206"/>
      <c r="AP305" s="206"/>
      <c r="AQ305" s="206"/>
      <c r="AR305" s="206"/>
      <c r="AS305" s="206"/>
      <c r="AT305" s="206"/>
      <c r="AU305" s="206"/>
      <c r="AV305" s="206"/>
      <c r="AW305" s="206"/>
      <c r="AX305" s="206"/>
      <c r="AY305" s="206"/>
      <c r="AZ305" s="206"/>
      <c r="BA305" s="206"/>
      <c r="BB305" s="206"/>
      <c r="BC305" s="206"/>
      <c r="BD305" s="206"/>
      <c r="BE305" s="206"/>
      <c r="BF305" s="206"/>
      <c r="BG305" s="206"/>
      <c r="BH305" s="206"/>
      <c r="BI305" s="206"/>
      <c r="BJ305" s="206"/>
      <c r="BK305" s="206"/>
      <c r="BL305" s="206"/>
      <c r="BM305" s="206"/>
      <c r="BN305" s="206"/>
    </row>
    <row r="306" spans="1:66" s="207" customFormat="1" ht="38.25" outlineLevel="1">
      <c r="A306" s="213" t="s">
        <v>595</v>
      </c>
      <c r="B306" s="214">
        <v>89645</v>
      </c>
      <c r="C306" s="138" t="s">
        <v>1325</v>
      </c>
      <c r="D306" s="139" t="s">
        <v>1073</v>
      </c>
      <c r="E306" s="140" t="s">
        <v>108</v>
      </c>
      <c r="F306" s="182">
        <v>2</v>
      </c>
      <c r="G306" s="36"/>
      <c r="H306" s="2">
        <f t="shared" si="41"/>
        <v>0</v>
      </c>
      <c r="I306" s="155" t="e">
        <f t="shared" si="42"/>
        <v>#DIV/0!</v>
      </c>
      <c r="J306" s="144"/>
      <c r="K306" s="206"/>
      <c r="L306" s="206"/>
      <c r="M306" s="206"/>
      <c r="N306" s="206"/>
      <c r="O306" s="206"/>
      <c r="P306" s="206"/>
      <c r="Q306" s="206"/>
      <c r="R306" s="206"/>
      <c r="S306" s="206"/>
      <c r="T306" s="206"/>
      <c r="U306" s="206"/>
      <c r="V306" s="206"/>
      <c r="W306" s="206"/>
      <c r="X306" s="206"/>
      <c r="Y306" s="206"/>
      <c r="Z306" s="206"/>
      <c r="AA306" s="206"/>
      <c r="AB306" s="206"/>
      <c r="AC306" s="206"/>
      <c r="AD306" s="206"/>
      <c r="AE306" s="206"/>
      <c r="AF306" s="206"/>
      <c r="AG306" s="206"/>
      <c r="AH306" s="206"/>
      <c r="AI306" s="206"/>
      <c r="AJ306" s="206"/>
      <c r="AK306" s="206"/>
      <c r="AL306" s="206"/>
      <c r="AM306" s="206"/>
      <c r="AN306" s="206"/>
      <c r="AO306" s="206"/>
      <c r="AP306" s="206"/>
      <c r="AQ306" s="206"/>
      <c r="AR306" s="206"/>
      <c r="AS306" s="206"/>
      <c r="AT306" s="206"/>
      <c r="AU306" s="206"/>
      <c r="AV306" s="206"/>
      <c r="AW306" s="206"/>
      <c r="AX306" s="206"/>
      <c r="AY306" s="206"/>
      <c r="AZ306" s="206"/>
      <c r="BA306" s="206"/>
      <c r="BB306" s="206"/>
      <c r="BC306" s="206"/>
      <c r="BD306" s="206"/>
      <c r="BE306" s="206"/>
      <c r="BF306" s="206"/>
      <c r="BG306" s="206"/>
      <c r="BH306" s="206"/>
      <c r="BI306" s="206"/>
      <c r="BJ306" s="206"/>
      <c r="BK306" s="206"/>
      <c r="BL306" s="206"/>
      <c r="BM306" s="206"/>
      <c r="BN306" s="206"/>
    </row>
    <row r="307" spans="1:66" s="209" customFormat="1" ht="38.25" outlineLevel="1">
      <c r="A307" s="213" t="s">
        <v>596</v>
      </c>
      <c r="B307" s="214">
        <v>90373</v>
      </c>
      <c r="C307" s="138" t="s">
        <v>1325</v>
      </c>
      <c r="D307" s="139" t="s">
        <v>1074</v>
      </c>
      <c r="E307" s="140" t="s">
        <v>108</v>
      </c>
      <c r="F307" s="182">
        <v>20</v>
      </c>
      <c r="G307" s="36"/>
      <c r="H307" s="2">
        <f t="shared" si="41"/>
        <v>0</v>
      </c>
      <c r="I307" s="155" t="e">
        <f t="shared" si="42"/>
        <v>#DIV/0!</v>
      </c>
      <c r="J307" s="144"/>
      <c r="K307" s="208"/>
      <c r="L307" s="208"/>
      <c r="M307" s="208"/>
      <c r="N307" s="208"/>
      <c r="O307" s="208"/>
      <c r="P307" s="208"/>
      <c r="Q307" s="208"/>
      <c r="R307" s="208"/>
      <c r="S307" s="208"/>
      <c r="T307" s="208"/>
      <c r="U307" s="208"/>
      <c r="V307" s="208"/>
      <c r="W307" s="208"/>
      <c r="X307" s="208"/>
      <c r="Y307" s="208"/>
      <c r="Z307" s="208"/>
      <c r="AA307" s="208"/>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208"/>
      <c r="BD307" s="208"/>
      <c r="BE307" s="208"/>
      <c r="BF307" s="208"/>
      <c r="BG307" s="208"/>
      <c r="BH307" s="208"/>
      <c r="BI307" s="208"/>
      <c r="BJ307" s="208"/>
      <c r="BK307" s="208"/>
      <c r="BL307" s="208"/>
      <c r="BM307" s="208"/>
      <c r="BN307" s="208"/>
    </row>
    <row r="308" spans="1:66" s="209" customFormat="1" ht="38.25" outlineLevel="1">
      <c r="A308" s="213" t="s">
        <v>597</v>
      </c>
      <c r="B308" s="214">
        <v>89645</v>
      </c>
      <c r="C308" s="138" t="s">
        <v>1325</v>
      </c>
      <c r="D308" s="139" t="s">
        <v>1073</v>
      </c>
      <c r="E308" s="140" t="s">
        <v>108</v>
      </c>
      <c r="F308" s="182">
        <v>86</v>
      </c>
      <c r="G308" s="36"/>
      <c r="H308" s="2">
        <f t="shared" si="41"/>
        <v>0</v>
      </c>
      <c r="I308" s="155" t="e">
        <f t="shared" si="42"/>
        <v>#DIV/0!</v>
      </c>
      <c r="J308" s="144"/>
      <c r="K308" s="208"/>
      <c r="L308" s="208"/>
      <c r="M308" s="208"/>
      <c r="N308" s="208"/>
      <c r="O308" s="208"/>
      <c r="P308" s="208"/>
      <c r="Q308" s="208"/>
      <c r="R308" s="208"/>
      <c r="S308" s="208"/>
      <c r="T308" s="208"/>
      <c r="U308" s="208"/>
      <c r="V308" s="208"/>
      <c r="W308" s="208"/>
      <c r="X308" s="208"/>
      <c r="Y308" s="208"/>
      <c r="Z308" s="208"/>
      <c r="AA308" s="208"/>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208"/>
      <c r="BD308" s="208"/>
      <c r="BE308" s="208"/>
      <c r="BF308" s="208"/>
      <c r="BG308" s="208"/>
      <c r="BH308" s="208"/>
      <c r="BI308" s="208"/>
      <c r="BJ308" s="208"/>
      <c r="BK308" s="208"/>
      <c r="BL308" s="208"/>
      <c r="BM308" s="208"/>
      <c r="BN308" s="208"/>
    </row>
    <row r="309" spans="1:66" ht="25.5" outlineLevel="1">
      <c r="A309" s="213" t="s">
        <v>598</v>
      </c>
      <c r="B309" s="214">
        <v>89395</v>
      </c>
      <c r="C309" s="138" t="s">
        <v>1325</v>
      </c>
      <c r="D309" s="139" t="s">
        <v>1075</v>
      </c>
      <c r="E309" s="140" t="s">
        <v>108</v>
      </c>
      <c r="F309" s="182">
        <v>38</v>
      </c>
      <c r="G309" s="36"/>
      <c r="H309" s="2">
        <f t="shared" si="41"/>
        <v>0</v>
      </c>
      <c r="I309" s="155" t="e">
        <f t="shared" si="42"/>
        <v>#DIV/0!</v>
      </c>
      <c r="J309" s="144"/>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c r="BB309" s="72"/>
      <c r="BC309" s="72"/>
      <c r="BD309" s="72"/>
      <c r="BE309" s="72"/>
      <c r="BF309" s="72"/>
      <c r="BG309" s="72"/>
      <c r="BH309" s="72"/>
      <c r="BI309" s="72"/>
      <c r="BJ309" s="72"/>
      <c r="BK309" s="72"/>
      <c r="BL309" s="72"/>
      <c r="BM309" s="72"/>
      <c r="BN309" s="72"/>
    </row>
    <row r="310" spans="1:66" s="207" customFormat="1" ht="25.5" outlineLevel="1">
      <c r="A310" s="213" t="s">
        <v>599</v>
      </c>
      <c r="B310" s="214">
        <v>89443</v>
      </c>
      <c r="C310" s="138" t="s">
        <v>1325</v>
      </c>
      <c r="D310" s="139" t="s">
        <v>1076</v>
      </c>
      <c r="E310" s="140" t="s">
        <v>108</v>
      </c>
      <c r="F310" s="182">
        <v>3</v>
      </c>
      <c r="G310" s="36"/>
      <c r="H310" s="2">
        <f t="shared" si="41"/>
        <v>0</v>
      </c>
      <c r="I310" s="155" t="e">
        <f t="shared" si="42"/>
        <v>#DIV/0!</v>
      </c>
      <c r="J310" s="144"/>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6"/>
      <c r="AY310" s="206"/>
      <c r="AZ310" s="206"/>
      <c r="BA310" s="206"/>
      <c r="BB310" s="206"/>
      <c r="BC310" s="206"/>
      <c r="BD310" s="206"/>
      <c r="BE310" s="206"/>
      <c r="BF310" s="206"/>
      <c r="BG310" s="206"/>
      <c r="BH310" s="206"/>
      <c r="BI310" s="206"/>
      <c r="BJ310" s="206"/>
      <c r="BK310" s="206"/>
      <c r="BL310" s="206"/>
      <c r="BM310" s="206"/>
      <c r="BN310" s="206"/>
    </row>
    <row r="311" spans="1:66" s="207" customFormat="1" ht="25.5" outlineLevel="1">
      <c r="A311" s="213" t="s">
        <v>601</v>
      </c>
      <c r="B311" s="214">
        <v>89625</v>
      </c>
      <c r="C311" s="138" t="s">
        <v>1325</v>
      </c>
      <c r="D311" s="139" t="s">
        <v>1077</v>
      </c>
      <c r="E311" s="140" t="s">
        <v>108</v>
      </c>
      <c r="F311" s="182">
        <v>19</v>
      </c>
      <c r="G311" s="36"/>
      <c r="H311" s="2">
        <f t="shared" si="41"/>
        <v>0</v>
      </c>
      <c r="I311" s="155" t="e">
        <f t="shared" si="42"/>
        <v>#DIV/0!</v>
      </c>
      <c r="J311" s="144"/>
      <c r="K311" s="206"/>
      <c r="L311" s="206"/>
      <c r="M311" s="206"/>
      <c r="N311" s="206"/>
      <c r="O311" s="206"/>
      <c r="P311" s="206"/>
      <c r="Q311" s="206"/>
      <c r="R311" s="206"/>
      <c r="S311" s="206"/>
      <c r="T311" s="206"/>
      <c r="U311" s="206"/>
      <c r="V311" s="206"/>
      <c r="W311" s="206"/>
      <c r="X311" s="206"/>
      <c r="Y311" s="206"/>
      <c r="Z311" s="206"/>
      <c r="AA311" s="206"/>
      <c r="AB311" s="206"/>
      <c r="AC311" s="206"/>
      <c r="AD311" s="206"/>
      <c r="AE311" s="206"/>
      <c r="AF311" s="206"/>
      <c r="AG311" s="206"/>
      <c r="AH311" s="206"/>
      <c r="AI311" s="206"/>
      <c r="AJ311" s="206"/>
      <c r="AK311" s="206"/>
      <c r="AL311" s="206"/>
      <c r="AM311" s="206"/>
      <c r="AN311" s="206"/>
      <c r="AO311" s="206"/>
      <c r="AP311" s="206"/>
      <c r="AQ311" s="206"/>
      <c r="AR311" s="206"/>
      <c r="AS311" s="206"/>
      <c r="AT311" s="206"/>
      <c r="AU311" s="206"/>
      <c r="AV311" s="206"/>
      <c r="AW311" s="206"/>
      <c r="AX311" s="206"/>
      <c r="AY311" s="206"/>
      <c r="AZ311" s="206"/>
      <c r="BA311" s="206"/>
      <c r="BB311" s="206"/>
      <c r="BC311" s="206"/>
      <c r="BD311" s="206"/>
      <c r="BE311" s="206"/>
      <c r="BF311" s="206"/>
      <c r="BG311" s="206"/>
      <c r="BH311" s="206"/>
      <c r="BI311" s="206"/>
      <c r="BJ311" s="206"/>
      <c r="BK311" s="206"/>
      <c r="BL311" s="206"/>
      <c r="BM311" s="206"/>
      <c r="BN311" s="206"/>
    </row>
    <row r="312" spans="1:66" s="207" customFormat="1" ht="25.5" outlineLevel="1">
      <c r="A312" s="213" t="s">
        <v>602</v>
      </c>
      <c r="B312" s="214">
        <v>89566</v>
      </c>
      <c r="C312" s="138" t="s">
        <v>1325</v>
      </c>
      <c r="D312" s="139" t="s">
        <v>1078</v>
      </c>
      <c r="E312" s="140" t="s">
        <v>108</v>
      </c>
      <c r="F312" s="182">
        <v>6</v>
      </c>
      <c r="G312" s="36"/>
      <c r="H312" s="2">
        <f t="shared" si="41"/>
        <v>0</v>
      </c>
      <c r="I312" s="155" t="e">
        <f t="shared" si="42"/>
        <v>#DIV/0!</v>
      </c>
      <c r="J312" s="144"/>
      <c r="K312" s="206"/>
      <c r="L312" s="206"/>
      <c r="M312" s="206"/>
      <c r="N312" s="206"/>
      <c r="O312" s="206"/>
      <c r="P312" s="206"/>
      <c r="Q312" s="206"/>
      <c r="R312" s="206"/>
      <c r="S312" s="206"/>
      <c r="T312" s="206"/>
      <c r="U312" s="206"/>
      <c r="V312" s="206"/>
      <c r="W312" s="206"/>
      <c r="X312" s="206"/>
      <c r="Y312" s="206"/>
      <c r="Z312" s="206"/>
      <c r="AA312" s="206"/>
      <c r="AB312" s="206"/>
      <c r="AC312" s="206"/>
      <c r="AD312" s="206"/>
      <c r="AE312" s="206"/>
      <c r="AF312" s="206"/>
      <c r="AG312" s="206"/>
      <c r="AH312" s="206"/>
      <c r="AI312" s="206"/>
      <c r="AJ312" s="206"/>
      <c r="AK312" s="206"/>
      <c r="AL312" s="206"/>
      <c r="AM312" s="206"/>
      <c r="AN312" s="206"/>
      <c r="AO312" s="206"/>
      <c r="AP312" s="206"/>
      <c r="AQ312" s="206"/>
      <c r="AR312" s="206"/>
      <c r="AS312" s="206"/>
      <c r="AT312" s="206"/>
      <c r="AU312" s="206"/>
      <c r="AV312" s="206"/>
      <c r="AW312" s="206"/>
      <c r="AX312" s="206"/>
      <c r="AY312" s="206"/>
      <c r="AZ312" s="206"/>
      <c r="BA312" s="206"/>
      <c r="BB312" s="206"/>
      <c r="BC312" s="206"/>
      <c r="BD312" s="206"/>
      <c r="BE312" s="206"/>
      <c r="BF312" s="206"/>
      <c r="BG312" s="206"/>
      <c r="BH312" s="206"/>
      <c r="BI312" s="206"/>
      <c r="BJ312" s="206"/>
      <c r="BK312" s="206"/>
      <c r="BL312" s="206"/>
      <c r="BM312" s="206"/>
      <c r="BN312" s="206"/>
    </row>
    <row r="313" spans="1:66" s="209" customFormat="1" ht="25.5" outlineLevel="1">
      <c r="A313" s="213" t="s">
        <v>603</v>
      </c>
      <c r="B313" s="214">
        <v>89566</v>
      </c>
      <c r="C313" s="138" t="s">
        <v>1325</v>
      </c>
      <c r="D313" s="139" t="s">
        <v>1078</v>
      </c>
      <c r="E313" s="140" t="s">
        <v>108</v>
      </c>
      <c r="F313" s="182">
        <v>10</v>
      </c>
      <c r="G313" s="36"/>
      <c r="H313" s="2">
        <f t="shared" si="41"/>
        <v>0</v>
      </c>
      <c r="I313" s="155" t="e">
        <f t="shared" si="42"/>
        <v>#DIV/0!</v>
      </c>
      <c r="J313" s="144"/>
      <c r="K313" s="208"/>
      <c r="L313" s="208"/>
      <c r="M313" s="208"/>
      <c r="N313" s="208"/>
      <c r="O313" s="208"/>
      <c r="P313" s="208"/>
      <c r="Q313" s="208"/>
      <c r="R313" s="208"/>
      <c r="S313" s="208"/>
      <c r="T313" s="208"/>
      <c r="U313" s="208"/>
      <c r="V313" s="208"/>
      <c r="W313" s="208"/>
      <c r="X313" s="208"/>
      <c r="Y313" s="208"/>
      <c r="Z313" s="208"/>
      <c r="AA313" s="208"/>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208"/>
      <c r="BD313" s="208"/>
      <c r="BE313" s="208"/>
      <c r="BF313" s="208"/>
      <c r="BG313" s="208"/>
      <c r="BH313" s="208"/>
      <c r="BI313" s="208"/>
      <c r="BJ313" s="208"/>
      <c r="BK313" s="208"/>
      <c r="BL313" s="208"/>
      <c r="BM313" s="208"/>
      <c r="BN313" s="208"/>
    </row>
    <row r="314" spans="1:66" s="209" customFormat="1" ht="38.25" outlineLevel="1">
      <c r="A314" s="213" t="s">
        <v>604</v>
      </c>
      <c r="B314" s="214">
        <v>89559</v>
      </c>
      <c r="C314" s="138" t="s">
        <v>1325</v>
      </c>
      <c r="D314" s="139" t="s">
        <v>1079</v>
      </c>
      <c r="E314" s="140" t="s">
        <v>108</v>
      </c>
      <c r="F314" s="182">
        <v>2</v>
      </c>
      <c r="G314" s="36"/>
      <c r="H314" s="2">
        <f t="shared" si="41"/>
        <v>0</v>
      </c>
      <c r="I314" s="155" t="e">
        <f t="shared" si="42"/>
        <v>#DIV/0!</v>
      </c>
      <c r="J314" s="144"/>
      <c r="K314" s="208"/>
      <c r="L314" s="208"/>
      <c r="M314" s="208"/>
      <c r="N314" s="208"/>
      <c r="O314" s="208"/>
      <c r="P314" s="208"/>
      <c r="Q314" s="208"/>
      <c r="R314" s="208"/>
      <c r="S314" s="208"/>
      <c r="T314" s="208"/>
      <c r="U314" s="208"/>
      <c r="V314" s="208"/>
      <c r="W314" s="208"/>
      <c r="X314" s="208"/>
      <c r="Y314" s="208"/>
      <c r="Z314" s="208"/>
      <c r="AA314" s="208"/>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208"/>
      <c r="BD314" s="208"/>
      <c r="BE314" s="208"/>
      <c r="BF314" s="208"/>
      <c r="BG314" s="208"/>
      <c r="BH314" s="208"/>
      <c r="BI314" s="208"/>
      <c r="BJ314" s="208"/>
      <c r="BK314" s="208"/>
      <c r="BL314" s="208"/>
      <c r="BM314" s="208"/>
      <c r="BN314" s="208"/>
    </row>
    <row r="315" spans="1:66" ht="25.5" outlineLevel="1">
      <c r="A315" s="213" t="s">
        <v>605</v>
      </c>
      <c r="B315" s="214">
        <v>89622</v>
      </c>
      <c r="C315" s="138" t="s">
        <v>1325</v>
      </c>
      <c r="D315" s="139" t="s">
        <v>1080</v>
      </c>
      <c r="E315" s="140" t="s">
        <v>108</v>
      </c>
      <c r="F315" s="182">
        <v>1</v>
      </c>
      <c r="G315" s="36"/>
      <c r="H315" s="2">
        <f t="shared" si="41"/>
        <v>0</v>
      </c>
      <c r="I315" s="155" t="e">
        <f t="shared" si="42"/>
        <v>#DIV/0!</v>
      </c>
      <c r="J315" s="144"/>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c r="BB315" s="72"/>
      <c r="BC315" s="72"/>
      <c r="BD315" s="72"/>
      <c r="BE315" s="72"/>
      <c r="BF315" s="72"/>
      <c r="BG315" s="72"/>
      <c r="BH315" s="72"/>
      <c r="BI315" s="72"/>
      <c r="BJ315" s="72"/>
      <c r="BK315" s="72"/>
      <c r="BL315" s="72"/>
      <c r="BM315" s="72"/>
      <c r="BN315" s="72"/>
    </row>
    <row r="316" spans="1:66" s="207" customFormat="1" ht="25.5" outlineLevel="1">
      <c r="A316" s="213" t="s">
        <v>606</v>
      </c>
      <c r="B316" s="214">
        <v>89627</v>
      </c>
      <c r="C316" s="138" t="s">
        <v>1325</v>
      </c>
      <c r="D316" s="139" t="s">
        <v>1081</v>
      </c>
      <c r="E316" s="140" t="s">
        <v>108</v>
      </c>
      <c r="F316" s="182">
        <v>23</v>
      </c>
      <c r="G316" s="36"/>
      <c r="H316" s="2">
        <f t="shared" si="41"/>
        <v>0</v>
      </c>
      <c r="I316" s="155" t="e">
        <f t="shared" si="42"/>
        <v>#DIV/0!</v>
      </c>
      <c r="J316" s="144"/>
      <c r="K316" s="206"/>
      <c r="L316" s="206"/>
      <c r="M316" s="206"/>
      <c r="N316" s="206"/>
      <c r="O316" s="206"/>
      <c r="P316" s="206"/>
      <c r="Q316" s="206"/>
      <c r="R316" s="206"/>
      <c r="S316" s="206"/>
      <c r="T316" s="206"/>
      <c r="U316" s="206"/>
      <c r="V316" s="206"/>
      <c r="W316" s="206"/>
      <c r="X316" s="206"/>
      <c r="Y316" s="206"/>
      <c r="Z316" s="206"/>
      <c r="AA316" s="206"/>
      <c r="AB316" s="206"/>
      <c r="AC316" s="206"/>
      <c r="AD316" s="206"/>
      <c r="AE316" s="206"/>
      <c r="AF316" s="206"/>
      <c r="AG316" s="206"/>
      <c r="AH316" s="206"/>
      <c r="AI316" s="206"/>
      <c r="AJ316" s="206"/>
      <c r="AK316" s="206"/>
      <c r="AL316" s="206"/>
      <c r="AM316" s="206"/>
      <c r="AN316" s="206"/>
      <c r="AO316" s="206"/>
      <c r="AP316" s="206"/>
      <c r="AQ316" s="206"/>
      <c r="AR316" s="206"/>
      <c r="AS316" s="206"/>
      <c r="AT316" s="206"/>
      <c r="AU316" s="206"/>
      <c r="AV316" s="206"/>
      <c r="AW316" s="206"/>
      <c r="AX316" s="206"/>
      <c r="AY316" s="206"/>
      <c r="AZ316" s="206"/>
      <c r="BA316" s="206"/>
      <c r="BB316" s="206"/>
      <c r="BC316" s="206"/>
      <c r="BD316" s="206"/>
      <c r="BE316" s="206"/>
      <c r="BF316" s="206"/>
      <c r="BG316" s="206"/>
      <c r="BH316" s="206"/>
      <c r="BI316" s="206"/>
      <c r="BJ316" s="206"/>
      <c r="BK316" s="206"/>
      <c r="BL316" s="206"/>
      <c r="BM316" s="206"/>
      <c r="BN316" s="206"/>
    </row>
    <row r="317" spans="1:66" s="207" customFormat="1" ht="25.5" outlineLevel="1">
      <c r="A317" s="213" t="s">
        <v>607</v>
      </c>
      <c r="B317" s="214">
        <v>89626</v>
      </c>
      <c r="C317" s="138" t="s">
        <v>1325</v>
      </c>
      <c r="D317" s="139" t="s">
        <v>1082</v>
      </c>
      <c r="E317" s="140" t="s">
        <v>108</v>
      </c>
      <c r="F317" s="182">
        <v>1</v>
      </c>
      <c r="G317" s="36"/>
      <c r="H317" s="2">
        <f t="shared" si="41"/>
        <v>0</v>
      </c>
      <c r="I317" s="155" t="e">
        <f t="shared" si="42"/>
        <v>#DIV/0!</v>
      </c>
      <c r="J317" s="144"/>
      <c r="K317" s="206"/>
      <c r="L317" s="206"/>
      <c r="M317" s="206"/>
      <c r="N317" s="206"/>
      <c r="O317" s="206"/>
      <c r="P317" s="206"/>
      <c r="Q317" s="206"/>
      <c r="R317" s="206"/>
      <c r="S317" s="206"/>
      <c r="T317" s="206"/>
      <c r="U317" s="206"/>
      <c r="V317" s="206"/>
      <c r="W317" s="206"/>
      <c r="X317" s="206"/>
      <c r="Y317" s="206"/>
      <c r="Z317" s="206"/>
      <c r="AA317" s="206"/>
      <c r="AB317" s="206"/>
      <c r="AC317" s="206"/>
      <c r="AD317" s="206"/>
      <c r="AE317" s="206"/>
      <c r="AF317" s="206"/>
      <c r="AG317" s="206"/>
      <c r="AH317" s="206"/>
      <c r="AI317" s="206"/>
      <c r="AJ317" s="206"/>
      <c r="AK317" s="206"/>
      <c r="AL317" s="206"/>
      <c r="AM317" s="206"/>
      <c r="AN317" s="206"/>
      <c r="AO317" s="206"/>
      <c r="AP317" s="206"/>
      <c r="AQ317" s="206"/>
      <c r="AR317" s="206"/>
      <c r="AS317" s="206"/>
      <c r="AT317" s="206"/>
      <c r="AU317" s="206"/>
      <c r="AV317" s="206"/>
      <c r="AW317" s="206"/>
      <c r="AX317" s="206"/>
      <c r="AY317" s="206"/>
      <c r="AZ317" s="206"/>
      <c r="BA317" s="206"/>
      <c r="BB317" s="206"/>
      <c r="BC317" s="206"/>
      <c r="BD317" s="206"/>
      <c r="BE317" s="206"/>
      <c r="BF317" s="206"/>
      <c r="BG317" s="206"/>
      <c r="BH317" s="206"/>
      <c r="BI317" s="206"/>
      <c r="BJ317" s="206"/>
      <c r="BK317" s="206"/>
      <c r="BL317" s="206"/>
      <c r="BM317" s="206"/>
      <c r="BN317" s="206"/>
    </row>
    <row r="318" spans="1:66" s="207" customFormat="1" ht="25.5" outlineLevel="1">
      <c r="A318" s="213" t="s">
        <v>608</v>
      </c>
      <c r="B318" s="214">
        <v>89630</v>
      </c>
      <c r="C318" s="138" t="s">
        <v>1325</v>
      </c>
      <c r="D318" s="139" t="s">
        <v>1083</v>
      </c>
      <c r="E318" s="140" t="s">
        <v>108</v>
      </c>
      <c r="F318" s="182">
        <v>7</v>
      </c>
      <c r="G318" s="36"/>
      <c r="H318" s="2">
        <f t="shared" si="41"/>
        <v>0</v>
      </c>
      <c r="I318" s="155" t="e">
        <f t="shared" si="42"/>
        <v>#DIV/0!</v>
      </c>
      <c r="J318" s="144"/>
      <c r="K318" s="206"/>
      <c r="L318" s="206"/>
      <c r="M318" s="206"/>
      <c r="N318" s="206"/>
      <c r="O318" s="206"/>
      <c r="P318" s="206"/>
      <c r="Q318" s="206"/>
      <c r="R318" s="206"/>
      <c r="S318" s="206"/>
      <c r="T318" s="206"/>
      <c r="U318" s="206"/>
      <c r="V318" s="206"/>
      <c r="W318" s="206"/>
      <c r="X318" s="206"/>
      <c r="Y318" s="206"/>
      <c r="Z318" s="206"/>
      <c r="AA318" s="206"/>
      <c r="AB318" s="206"/>
      <c r="AC318" s="206"/>
      <c r="AD318" s="206"/>
      <c r="AE318" s="206"/>
      <c r="AF318" s="206"/>
      <c r="AG318" s="206"/>
      <c r="AH318" s="206"/>
      <c r="AI318" s="206"/>
      <c r="AJ318" s="206"/>
      <c r="AK318" s="206"/>
      <c r="AL318" s="206"/>
      <c r="AM318" s="206"/>
      <c r="AN318" s="206"/>
      <c r="AO318" s="206"/>
      <c r="AP318" s="206"/>
      <c r="AQ318" s="206"/>
      <c r="AR318" s="206"/>
      <c r="AS318" s="206"/>
      <c r="AT318" s="206"/>
      <c r="AU318" s="206"/>
      <c r="AV318" s="206"/>
      <c r="AW318" s="206"/>
      <c r="AX318" s="206"/>
      <c r="AY318" s="206"/>
      <c r="AZ318" s="206"/>
      <c r="BA318" s="206"/>
      <c r="BB318" s="206"/>
      <c r="BC318" s="206"/>
      <c r="BD318" s="206"/>
      <c r="BE318" s="206"/>
      <c r="BF318" s="206"/>
      <c r="BG318" s="206"/>
      <c r="BH318" s="206"/>
      <c r="BI318" s="206"/>
      <c r="BJ318" s="206"/>
      <c r="BK318" s="206"/>
      <c r="BL318" s="206"/>
      <c r="BM318" s="206"/>
      <c r="BN318" s="206"/>
    </row>
    <row r="319" spans="1:66" s="209" customFormat="1" ht="25.5" outlineLevel="1">
      <c r="A319" s="213" t="s">
        <v>609</v>
      </c>
      <c r="B319" s="214">
        <v>89630</v>
      </c>
      <c r="C319" s="138" t="s">
        <v>1325</v>
      </c>
      <c r="D319" s="139" t="s">
        <v>1083</v>
      </c>
      <c r="E319" s="140" t="s">
        <v>108</v>
      </c>
      <c r="F319" s="182">
        <v>10</v>
      </c>
      <c r="G319" s="36"/>
      <c r="H319" s="2">
        <f t="shared" si="41"/>
        <v>0</v>
      </c>
      <c r="I319" s="155" t="e">
        <f t="shared" si="42"/>
        <v>#DIV/0!</v>
      </c>
      <c r="J319" s="144"/>
      <c r="K319" s="208"/>
      <c r="L319" s="208"/>
      <c r="M319" s="208"/>
      <c r="N319" s="208"/>
      <c r="O319" s="208"/>
      <c r="P319" s="208"/>
      <c r="Q319" s="208"/>
      <c r="R319" s="208"/>
      <c r="S319" s="208"/>
      <c r="T319" s="208"/>
      <c r="U319" s="208"/>
      <c r="V319" s="208"/>
      <c r="W319" s="208"/>
      <c r="X319" s="208"/>
      <c r="Y319" s="208"/>
      <c r="Z319" s="208"/>
      <c r="AA319" s="208"/>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208"/>
      <c r="BD319" s="208"/>
      <c r="BE319" s="208"/>
      <c r="BF319" s="208"/>
      <c r="BG319" s="208"/>
      <c r="BH319" s="208"/>
      <c r="BI319" s="208"/>
      <c r="BJ319" s="208"/>
      <c r="BK319" s="208"/>
      <c r="BL319" s="208"/>
      <c r="BM319" s="208"/>
      <c r="BN319" s="208"/>
    </row>
    <row r="320" spans="1:66" s="207" customFormat="1" ht="25.5" outlineLevel="1">
      <c r="A320" s="213" t="s">
        <v>610</v>
      </c>
      <c r="B320" s="214">
        <v>89630</v>
      </c>
      <c r="C320" s="138" t="s">
        <v>1325</v>
      </c>
      <c r="D320" s="139" t="s">
        <v>1083</v>
      </c>
      <c r="E320" s="140" t="s">
        <v>108</v>
      </c>
      <c r="F320" s="182">
        <v>4</v>
      </c>
      <c r="G320" s="36"/>
      <c r="H320" s="2">
        <f t="shared" si="41"/>
        <v>0</v>
      </c>
      <c r="I320" s="155" t="e">
        <f t="shared" si="40"/>
        <v>#DIV/0!</v>
      </c>
      <c r="J320" s="144"/>
      <c r="K320" s="206"/>
      <c r="L320" s="206"/>
      <c r="M320" s="206"/>
      <c r="N320" s="206"/>
      <c r="O320" s="206"/>
      <c r="P320" s="206"/>
      <c r="Q320" s="206"/>
      <c r="R320" s="206"/>
      <c r="S320" s="206"/>
      <c r="T320" s="206"/>
      <c r="U320" s="206"/>
      <c r="V320" s="206"/>
      <c r="W320" s="206"/>
      <c r="X320" s="206"/>
      <c r="Y320" s="206"/>
      <c r="Z320" s="206"/>
      <c r="AA320" s="206"/>
      <c r="AB320" s="206"/>
      <c r="AC320" s="206"/>
      <c r="AD320" s="206"/>
      <c r="AE320" s="206"/>
      <c r="AF320" s="206"/>
      <c r="AG320" s="206"/>
      <c r="AH320" s="206"/>
      <c r="AI320" s="206"/>
      <c r="AJ320" s="206"/>
      <c r="AK320" s="206"/>
      <c r="AL320" s="206"/>
      <c r="AM320" s="206"/>
      <c r="AN320" s="206"/>
      <c r="AO320" s="206"/>
      <c r="AP320" s="206"/>
      <c r="AQ320" s="206"/>
      <c r="AR320" s="206"/>
      <c r="AS320" s="206"/>
      <c r="AT320" s="206"/>
      <c r="AU320" s="206"/>
      <c r="AV320" s="206"/>
      <c r="AW320" s="206"/>
      <c r="AX320" s="206"/>
      <c r="AY320" s="206"/>
      <c r="AZ320" s="206"/>
      <c r="BA320" s="206"/>
      <c r="BB320" s="206"/>
      <c r="BC320" s="206"/>
      <c r="BD320" s="206"/>
      <c r="BE320" s="206"/>
      <c r="BF320" s="206"/>
      <c r="BG320" s="206"/>
      <c r="BH320" s="206"/>
      <c r="BI320" s="206"/>
      <c r="BJ320" s="206"/>
      <c r="BK320" s="206"/>
      <c r="BL320" s="206"/>
      <c r="BM320" s="206"/>
      <c r="BN320" s="206"/>
    </row>
    <row r="321" spans="1:66" s="207" customFormat="1" ht="25.5" outlineLevel="1">
      <c r="A321" s="213" t="s">
        <v>611</v>
      </c>
      <c r="B321" s="214">
        <v>89632</v>
      </c>
      <c r="C321" s="138" t="s">
        <v>1325</v>
      </c>
      <c r="D321" s="139" t="s">
        <v>1084</v>
      </c>
      <c r="E321" s="140" t="s">
        <v>108</v>
      </c>
      <c r="F321" s="182">
        <v>5</v>
      </c>
      <c r="G321" s="36"/>
      <c r="H321" s="2">
        <f t="shared" si="41"/>
        <v>0</v>
      </c>
      <c r="I321" s="155" t="e">
        <f t="shared" si="40"/>
        <v>#DIV/0!</v>
      </c>
      <c r="J321" s="144"/>
      <c r="K321" s="206"/>
      <c r="L321" s="206"/>
      <c r="M321" s="206"/>
      <c r="N321" s="206"/>
      <c r="O321" s="206"/>
      <c r="P321" s="206"/>
      <c r="Q321" s="206"/>
      <c r="R321" s="206"/>
      <c r="S321" s="206"/>
      <c r="T321" s="206"/>
      <c r="U321" s="206"/>
      <c r="V321" s="206"/>
      <c r="W321" s="206"/>
      <c r="X321" s="206"/>
      <c r="Y321" s="206"/>
      <c r="Z321" s="206"/>
      <c r="AA321" s="206"/>
      <c r="AB321" s="206"/>
      <c r="AC321" s="206"/>
      <c r="AD321" s="206"/>
      <c r="AE321" s="206"/>
      <c r="AF321" s="206"/>
      <c r="AG321" s="206"/>
      <c r="AH321" s="206"/>
      <c r="AI321" s="206"/>
      <c r="AJ321" s="206"/>
      <c r="AK321" s="206"/>
      <c r="AL321" s="206"/>
      <c r="AM321" s="206"/>
      <c r="AN321" s="206"/>
      <c r="AO321" s="206"/>
      <c r="AP321" s="206"/>
      <c r="AQ321" s="206"/>
      <c r="AR321" s="206"/>
      <c r="AS321" s="206"/>
      <c r="AT321" s="206"/>
      <c r="AU321" s="206"/>
      <c r="AV321" s="206"/>
      <c r="AW321" s="206"/>
      <c r="AX321" s="206"/>
      <c r="AY321" s="206"/>
      <c r="AZ321" s="206"/>
      <c r="BA321" s="206"/>
      <c r="BB321" s="206"/>
      <c r="BC321" s="206"/>
      <c r="BD321" s="206"/>
      <c r="BE321" s="206"/>
      <c r="BF321" s="206"/>
      <c r="BG321" s="206"/>
      <c r="BH321" s="206"/>
      <c r="BI321" s="206"/>
      <c r="BJ321" s="206"/>
      <c r="BK321" s="206"/>
      <c r="BL321" s="206"/>
      <c r="BM321" s="206"/>
      <c r="BN321" s="206"/>
    </row>
    <row r="322" spans="1:66" s="207" customFormat="1" ht="25.5" outlineLevel="1">
      <c r="A322" s="213" t="s">
        <v>612</v>
      </c>
      <c r="B322" s="214">
        <v>89632</v>
      </c>
      <c r="C322" s="138" t="s">
        <v>1325</v>
      </c>
      <c r="D322" s="139" t="s">
        <v>1084</v>
      </c>
      <c r="E322" s="140" t="s">
        <v>108</v>
      </c>
      <c r="F322" s="182">
        <v>2</v>
      </c>
      <c r="G322" s="36"/>
      <c r="H322" s="2">
        <f t="shared" si="41"/>
        <v>0</v>
      </c>
      <c r="I322" s="155" t="e">
        <f t="shared" si="40"/>
        <v>#DIV/0!</v>
      </c>
      <c r="J322" s="144"/>
      <c r="K322" s="206"/>
      <c r="L322" s="206"/>
      <c r="M322" s="206"/>
      <c r="N322" s="206"/>
      <c r="O322" s="206"/>
      <c r="P322" s="206"/>
      <c r="Q322" s="206"/>
      <c r="R322" s="206"/>
      <c r="S322" s="206"/>
      <c r="T322" s="206"/>
      <c r="U322" s="206"/>
      <c r="V322" s="206"/>
      <c r="W322" s="206"/>
      <c r="X322" s="206"/>
      <c r="Y322" s="206"/>
      <c r="Z322" s="206"/>
      <c r="AA322" s="206"/>
      <c r="AB322" s="206"/>
      <c r="AC322" s="206"/>
      <c r="AD322" s="206"/>
      <c r="AE322" s="206"/>
      <c r="AF322" s="206"/>
      <c r="AG322" s="206"/>
      <c r="AH322" s="206"/>
      <c r="AI322" s="206"/>
      <c r="AJ322" s="206"/>
      <c r="AK322" s="206"/>
      <c r="AL322" s="206"/>
      <c r="AM322" s="206"/>
      <c r="AN322" s="206"/>
      <c r="AO322" s="206"/>
      <c r="AP322" s="206"/>
      <c r="AQ322" s="206"/>
      <c r="AR322" s="206"/>
      <c r="AS322" s="206"/>
      <c r="AT322" s="206"/>
      <c r="AU322" s="206"/>
      <c r="AV322" s="206"/>
      <c r="AW322" s="206"/>
      <c r="AX322" s="206"/>
      <c r="AY322" s="206"/>
      <c r="AZ322" s="206"/>
      <c r="BA322" s="206"/>
      <c r="BB322" s="206"/>
      <c r="BC322" s="206"/>
      <c r="BD322" s="206"/>
      <c r="BE322" s="206"/>
      <c r="BF322" s="206"/>
      <c r="BG322" s="206"/>
      <c r="BH322" s="206"/>
      <c r="BI322" s="206"/>
      <c r="BJ322" s="206"/>
      <c r="BK322" s="206"/>
      <c r="BL322" s="206"/>
      <c r="BM322" s="206"/>
      <c r="BN322" s="206"/>
    </row>
    <row r="323" spans="1:66" s="209" customFormat="1" ht="38.25" outlineLevel="1">
      <c r="A323" s="213" t="s">
        <v>613</v>
      </c>
      <c r="B323" s="214">
        <v>89394</v>
      </c>
      <c r="C323" s="138" t="s">
        <v>1325</v>
      </c>
      <c r="D323" s="139" t="s">
        <v>1085</v>
      </c>
      <c r="E323" s="140" t="s">
        <v>108</v>
      </c>
      <c r="F323" s="182">
        <v>20</v>
      </c>
      <c r="G323" s="36"/>
      <c r="H323" s="2">
        <f t="shared" si="41"/>
        <v>0</v>
      </c>
      <c r="I323" s="155" t="e">
        <f aca="true" t="shared" si="43" ref="I323:I329">H323/$G$609</f>
        <v>#DIV/0!</v>
      </c>
      <c r="J323" s="144"/>
      <c r="K323" s="208"/>
      <c r="L323" s="208"/>
      <c r="M323" s="208"/>
      <c r="N323" s="208"/>
      <c r="O323" s="208"/>
      <c r="P323" s="208"/>
      <c r="Q323" s="208"/>
      <c r="R323" s="208"/>
      <c r="S323" s="208"/>
      <c r="T323" s="208"/>
      <c r="U323" s="208"/>
      <c r="V323" s="208"/>
      <c r="W323" s="208"/>
      <c r="X323" s="208"/>
      <c r="Y323" s="208"/>
      <c r="Z323" s="208"/>
      <c r="AA323" s="208"/>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208"/>
      <c r="BD323" s="208"/>
      <c r="BE323" s="208"/>
      <c r="BF323" s="208"/>
      <c r="BG323" s="208"/>
      <c r="BH323" s="208"/>
      <c r="BI323" s="208"/>
      <c r="BJ323" s="208"/>
      <c r="BK323" s="208"/>
      <c r="BL323" s="208"/>
      <c r="BM323" s="208"/>
      <c r="BN323" s="208"/>
    </row>
    <row r="324" spans="1:66" s="209" customFormat="1" ht="38.25" outlineLevel="1">
      <c r="A324" s="213" t="s">
        <v>614</v>
      </c>
      <c r="B324" s="214">
        <v>90374</v>
      </c>
      <c r="C324" s="138" t="s">
        <v>1325</v>
      </c>
      <c r="D324" s="139" t="s">
        <v>1086</v>
      </c>
      <c r="E324" s="140" t="s">
        <v>108</v>
      </c>
      <c r="F324" s="182">
        <v>2</v>
      </c>
      <c r="G324" s="36"/>
      <c r="H324" s="2">
        <f t="shared" si="41"/>
        <v>0</v>
      </c>
      <c r="I324" s="155" t="e">
        <f t="shared" si="43"/>
        <v>#DIV/0!</v>
      </c>
      <c r="J324" s="144"/>
      <c r="K324" s="208"/>
      <c r="L324" s="208"/>
      <c r="M324" s="208"/>
      <c r="N324" s="208"/>
      <c r="O324" s="208"/>
      <c r="P324" s="208"/>
      <c r="Q324" s="208"/>
      <c r="R324" s="208"/>
      <c r="S324" s="208"/>
      <c r="T324" s="208"/>
      <c r="U324" s="208"/>
      <c r="V324" s="208"/>
      <c r="W324" s="208"/>
      <c r="X324" s="208"/>
      <c r="Y324" s="208"/>
      <c r="Z324" s="208"/>
      <c r="AA324" s="208"/>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208"/>
      <c r="BD324" s="208"/>
      <c r="BE324" s="208"/>
      <c r="BF324" s="208"/>
      <c r="BG324" s="208"/>
      <c r="BH324" s="208"/>
      <c r="BI324" s="208"/>
      <c r="BJ324" s="208"/>
      <c r="BK324" s="208"/>
      <c r="BL324" s="208"/>
      <c r="BM324" s="208"/>
      <c r="BN324" s="208"/>
    </row>
    <row r="325" spans="1:66" s="209" customFormat="1" ht="12.75" outlineLevel="1">
      <c r="A325" s="496" t="s">
        <v>144</v>
      </c>
      <c r="B325" s="497"/>
      <c r="C325" s="146"/>
      <c r="D325" s="153" t="s">
        <v>618</v>
      </c>
      <c r="E325" s="148">
        <f>SUM(H326:H333)</f>
        <v>0</v>
      </c>
      <c r="F325" s="148"/>
      <c r="G325" s="148"/>
      <c r="H325" s="148"/>
      <c r="I325" s="149" t="e">
        <f>E325/$G$609</f>
        <v>#DIV/0!</v>
      </c>
      <c r="J325" s="144"/>
      <c r="K325" s="208"/>
      <c r="L325" s="208"/>
      <c r="M325" s="208"/>
      <c r="N325" s="208"/>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208"/>
      <c r="BD325" s="208"/>
      <c r="BE325" s="208"/>
      <c r="BF325" s="208"/>
      <c r="BG325" s="208"/>
      <c r="BH325" s="208"/>
      <c r="BI325" s="208"/>
      <c r="BJ325" s="208"/>
      <c r="BK325" s="208"/>
      <c r="BL325" s="208"/>
      <c r="BM325" s="208"/>
      <c r="BN325" s="208"/>
    </row>
    <row r="326" spans="1:66" ht="25.5" outlineLevel="1">
      <c r="A326" s="213" t="s">
        <v>145</v>
      </c>
      <c r="B326" s="214">
        <v>95248</v>
      </c>
      <c r="C326" s="138" t="s">
        <v>1325</v>
      </c>
      <c r="D326" s="139" t="s">
        <v>1087</v>
      </c>
      <c r="E326" s="140" t="s">
        <v>108</v>
      </c>
      <c r="F326" s="182">
        <v>2</v>
      </c>
      <c r="G326" s="36"/>
      <c r="H326" s="2">
        <f aca="true" t="shared" si="44" ref="H326:H333">ROUND(_xlfn.IFERROR(F326*G326," - "),2)</f>
        <v>0</v>
      </c>
      <c r="I326" s="155" t="e">
        <f t="shared" si="43"/>
        <v>#DIV/0!</v>
      </c>
      <c r="J326" s="144"/>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c r="AW326" s="72"/>
      <c r="AX326" s="72"/>
      <c r="AY326" s="72"/>
      <c r="AZ326" s="72"/>
      <c r="BA326" s="72"/>
      <c r="BB326" s="72"/>
      <c r="BC326" s="72"/>
      <c r="BD326" s="72"/>
      <c r="BE326" s="72"/>
      <c r="BF326" s="72"/>
      <c r="BG326" s="72"/>
      <c r="BH326" s="72"/>
      <c r="BI326" s="72"/>
      <c r="BJ326" s="72"/>
      <c r="BK326" s="72"/>
      <c r="BL326" s="72"/>
      <c r="BM326" s="72"/>
      <c r="BN326" s="72"/>
    </row>
    <row r="327" spans="1:66" s="207" customFormat="1" ht="25.5" outlineLevel="1">
      <c r="A327" s="213" t="s">
        <v>228</v>
      </c>
      <c r="B327" s="214">
        <v>94498</v>
      </c>
      <c r="C327" s="138" t="s">
        <v>1325</v>
      </c>
      <c r="D327" s="139" t="s">
        <v>1088</v>
      </c>
      <c r="E327" s="140" t="s">
        <v>108</v>
      </c>
      <c r="F327" s="182">
        <v>2</v>
      </c>
      <c r="G327" s="36"/>
      <c r="H327" s="2">
        <f t="shared" si="44"/>
        <v>0</v>
      </c>
      <c r="I327" s="155" t="e">
        <f t="shared" si="43"/>
        <v>#DIV/0!</v>
      </c>
      <c r="J327" s="144"/>
      <c r="K327" s="206"/>
      <c r="L327" s="206"/>
      <c r="M327" s="206"/>
      <c r="N327" s="206"/>
      <c r="O327" s="206"/>
      <c r="P327" s="206"/>
      <c r="Q327" s="206"/>
      <c r="R327" s="206"/>
      <c r="S327" s="206"/>
      <c r="T327" s="206"/>
      <c r="U327" s="206"/>
      <c r="V327" s="206"/>
      <c r="W327" s="206"/>
      <c r="X327" s="206"/>
      <c r="Y327" s="206"/>
      <c r="Z327" s="206"/>
      <c r="AA327" s="206"/>
      <c r="AB327" s="206"/>
      <c r="AC327" s="206"/>
      <c r="AD327" s="206"/>
      <c r="AE327" s="206"/>
      <c r="AF327" s="206"/>
      <c r="AG327" s="206"/>
      <c r="AH327" s="206"/>
      <c r="AI327" s="206"/>
      <c r="AJ327" s="206"/>
      <c r="AK327" s="206"/>
      <c r="AL327" s="206"/>
      <c r="AM327" s="206"/>
      <c r="AN327" s="206"/>
      <c r="AO327" s="206"/>
      <c r="AP327" s="206"/>
      <c r="AQ327" s="206"/>
      <c r="AR327" s="206"/>
      <c r="AS327" s="206"/>
      <c r="AT327" s="206"/>
      <c r="AU327" s="206"/>
      <c r="AV327" s="206"/>
      <c r="AW327" s="206"/>
      <c r="AX327" s="206"/>
      <c r="AY327" s="206"/>
      <c r="AZ327" s="206"/>
      <c r="BA327" s="206"/>
      <c r="BB327" s="206"/>
      <c r="BC327" s="206"/>
      <c r="BD327" s="206"/>
      <c r="BE327" s="206"/>
      <c r="BF327" s="206"/>
      <c r="BG327" s="206"/>
      <c r="BH327" s="206"/>
      <c r="BI327" s="206"/>
      <c r="BJ327" s="206"/>
      <c r="BK327" s="206"/>
      <c r="BL327" s="206"/>
      <c r="BM327" s="206"/>
      <c r="BN327" s="206"/>
    </row>
    <row r="328" spans="1:66" s="207" customFormat="1" ht="25.5" outlineLevel="1">
      <c r="A328" s="213" t="s">
        <v>146</v>
      </c>
      <c r="B328" s="214">
        <v>94500</v>
      </c>
      <c r="C328" s="138" t="s">
        <v>1325</v>
      </c>
      <c r="D328" s="139" t="s">
        <v>1089</v>
      </c>
      <c r="E328" s="140" t="s">
        <v>108</v>
      </c>
      <c r="F328" s="182">
        <v>2</v>
      </c>
      <c r="G328" s="36"/>
      <c r="H328" s="2">
        <f t="shared" si="44"/>
        <v>0</v>
      </c>
      <c r="I328" s="155" t="e">
        <f t="shared" si="43"/>
        <v>#DIV/0!</v>
      </c>
      <c r="J328" s="144"/>
      <c r="K328" s="206"/>
      <c r="L328" s="206"/>
      <c r="M328" s="206"/>
      <c r="N328" s="206"/>
      <c r="O328" s="206"/>
      <c r="P328" s="206"/>
      <c r="Q328" s="206"/>
      <c r="R328" s="206"/>
      <c r="S328" s="206"/>
      <c r="T328" s="206"/>
      <c r="U328" s="206"/>
      <c r="V328" s="206"/>
      <c r="W328" s="206"/>
      <c r="X328" s="206"/>
      <c r="Y328" s="206"/>
      <c r="Z328" s="206"/>
      <c r="AA328" s="206"/>
      <c r="AB328" s="206"/>
      <c r="AC328" s="206"/>
      <c r="AD328" s="206"/>
      <c r="AE328" s="206"/>
      <c r="AF328" s="206"/>
      <c r="AG328" s="206"/>
      <c r="AH328" s="206"/>
      <c r="AI328" s="206"/>
      <c r="AJ328" s="206"/>
      <c r="AK328" s="206"/>
      <c r="AL328" s="206"/>
      <c r="AM328" s="206"/>
      <c r="AN328" s="206"/>
      <c r="AO328" s="206"/>
      <c r="AP328" s="206"/>
      <c r="AQ328" s="206"/>
      <c r="AR328" s="206"/>
      <c r="AS328" s="206"/>
      <c r="AT328" s="206"/>
      <c r="AU328" s="206"/>
      <c r="AV328" s="206"/>
      <c r="AW328" s="206"/>
      <c r="AX328" s="206"/>
      <c r="AY328" s="206"/>
      <c r="AZ328" s="206"/>
      <c r="BA328" s="206"/>
      <c r="BB328" s="206"/>
      <c r="BC328" s="206"/>
      <c r="BD328" s="206"/>
      <c r="BE328" s="206"/>
      <c r="BF328" s="206"/>
      <c r="BG328" s="206"/>
      <c r="BH328" s="206"/>
      <c r="BI328" s="206"/>
      <c r="BJ328" s="206"/>
      <c r="BK328" s="206"/>
      <c r="BL328" s="206"/>
      <c r="BM328" s="206"/>
      <c r="BN328" s="206"/>
    </row>
    <row r="329" spans="1:66" s="207" customFormat="1" ht="25.5" outlineLevel="1">
      <c r="A329" s="213" t="s">
        <v>147</v>
      </c>
      <c r="B329" s="214">
        <v>94501</v>
      </c>
      <c r="C329" s="138" t="s">
        <v>1325</v>
      </c>
      <c r="D329" s="139" t="s">
        <v>1090</v>
      </c>
      <c r="E329" s="140" t="s">
        <v>108</v>
      </c>
      <c r="F329" s="182">
        <v>2</v>
      </c>
      <c r="G329" s="36"/>
      <c r="H329" s="2">
        <f t="shared" si="44"/>
        <v>0</v>
      </c>
      <c r="I329" s="155" t="e">
        <f t="shared" si="43"/>
        <v>#DIV/0!</v>
      </c>
      <c r="J329" s="144"/>
      <c r="K329" s="206"/>
      <c r="L329" s="206"/>
      <c r="M329" s="206"/>
      <c r="N329" s="206"/>
      <c r="O329" s="206"/>
      <c r="P329" s="206"/>
      <c r="Q329" s="206"/>
      <c r="R329" s="206"/>
      <c r="S329" s="206"/>
      <c r="T329" s="206"/>
      <c r="U329" s="206"/>
      <c r="V329" s="206"/>
      <c r="W329" s="206"/>
      <c r="X329" s="206"/>
      <c r="Y329" s="206"/>
      <c r="Z329" s="206"/>
      <c r="AA329" s="206"/>
      <c r="AB329" s="206"/>
      <c r="AC329" s="206"/>
      <c r="AD329" s="206"/>
      <c r="AE329" s="206"/>
      <c r="AF329" s="206"/>
      <c r="AG329" s="206"/>
      <c r="AH329" s="206"/>
      <c r="AI329" s="206"/>
      <c r="AJ329" s="206"/>
      <c r="AK329" s="206"/>
      <c r="AL329" s="206"/>
      <c r="AM329" s="206"/>
      <c r="AN329" s="206"/>
      <c r="AO329" s="206"/>
      <c r="AP329" s="206"/>
      <c r="AQ329" s="206"/>
      <c r="AR329" s="206"/>
      <c r="AS329" s="206"/>
      <c r="AT329" s="206"/>
      <c r="AU329" s="206"/>
      <c r="AV329" s="206"/>
      <c r="AW329" s="206"/>
      <c r="AX329" s="206"/>
      <c r="AY329" s="206"/>
      <c r="AZ329" s="206"/>
      <c r="BA329" s="206"/>
      <c r="BB329" s="206"/>
      <c r="BC329" s="206"/>
      <c r="BD329" s="206"/>
      <c r="BE329" s="206"/>
      <c r="BF329" s="206"/>
      <c r="BG329" s="206"/>
      <c r="BH329" s="206"/>
      <c r="BI329" s="206"/>
      <c r="BJ329" s="206"/>
      <c r="BK329" s="206"/>
      <c r="BL329" s="206"/>
      <c r="BM329" s="206"/>
      <c r="BN329" s="206"/>
    </row>
    <row r="330" spans="1:66" s="209" customFormat="1" ht="25.5" outlineLevel="1">
      <c r="A330" s="213" t="s">
        <v>148</v>
      </c>
      <c r="B330" s="214">
        <v>94792</v>
      </c>
      <c r="C330" s="138" t="s">
        <v>1325</v>
      </c>
      <c r="D330" s="139" t="s">
        <v>1091</v>
      </c>
      <c r="E330" s="140" t="s">
        <v>108</v>
      </c>
      <c r="F330" s="182">
        <v>1</v>
      </c>
      <c r="G330" s="36"/>
      <c r="H330" s="2">
        <f t="shared" si="44"/>
        <v>0</v>
      </c>
      <c r="I330" s="155" t="e">
        <f>H330/$G$609</f>
        <v>#DIV/0!</v>
      </c>
      <c r="J330" s="144"/>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208"/>
      <c r="BD330" s="208"/>
      <c r="BE330" s="208"/>
      <c r="BF330" s="208"/>
      <c r="BG330" s="208"/>
      <c r="BH330" s="208"/>
      <c r="BI330" s="208"/>
      <c r="BJ330" s="208"/>
      <c r="BK330" s="208"/>
      <c r="BL330" s="208"/>
      <c r="BM330" s="208"/>
      <c r="BN330" s="208"/>
    </row>
    <row r="331" spans="1:66" s="209" customFormat="1" ht="38.25" outlineLevel="1">
      <c r="A331" s="213" t="s">
        <v>615</v>
      </c>
      <c r="B331" s="214">
        <v>94794</v>
      </c>
      <c r="C331" s="138" t="s">
        <v>1325</v>
      </c>
      <c r="D331" s="139" t="s">
        <v>1092</v>
      </c>
      <c r="E331" s="140" t="s">
        <v>108</v>
      </c>
      <c r="F331" s="182">
        <v>12</v>
      </c>
      <c r="G331" s="36"/>
      <c r="H331" s="2">
        <f t="shared" si="44"/>
        <v>0</v>
      </c>
      <c r="I331" s="155" t="e">
        <f>H331/$G$609</f>
        <v>#DIV/0!</v>
      </c>
      <c r="J331" s="144"/>
      <c r="K331" s="208"/>
      <c r="L331" s="208"/>
      <c r="M331" s="208"/>
      <c r="N331" s="208"/>
      <c r="O331" s="208"/>
      <c r="P331" s="208"/>
      <c r="Q331" s="208"/>
      <c r="R331" s="208"/>
      <c r="S331" s="208"/>
      <c r="T331" s="208"/>
      <c r="U331" s="208"/>
      <c r="V331" s="208"/>
      <c r="W331" s="208"/>
      <c r="X331" s="208"/>
      <c r="Y331" s="208"/>
      <c r="Z331" s="208"/>
      <c r="AA331" s="208"/>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208"/>
      <c r="BD331" s="208"/>
      <c r="BE331" s="208"/>
      <c r="BF331" s="208"/>
      <c r="BG331" s="208"/>
      <c r="BH331" s="208"/>
      <c r="BI331" s="208"/>
      <c r="BJ331" s="208"/>
      <c r="BK331" s="208"/>
      <c r="BL331" s="208"/>
      <c r="BM331" s="208"/>
      <c r="BN331" s="208"/>
    </row>
    <row r="332" spans="1:66" ht="25.5" outlineLevel="1">
      <c r="A332" s="213" t="s">
        <v>616</v>
      </c>
      <c r="B332" s="214">
        <v>89987</v>
      </c>
      <c r="C332" s="138" t="s">
        <v>1325</v>
      </c>
      <c r="D332" s="139" t="s">
        <v>1093</v>
      </c>
      <c r="E332" s="140" t="s">
        <v>108</v>
      </c>
      <c r="F332" s="182">
        <v>33</v>
      </c>
      <c r="G332" s="36"/>
      <c r="H332" s="2">
        <f t="shared" si="44"/>
        <v>0</v>
      </c>
      <c r="I332" s="155" t="e">
        <f>H332/$G$609</f>
        <v>#DIV/0!</v>
      </c>
      <c r="J332" s="144"/>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2"/>
      <c r="AY332" s="72"/>
      <c r="AZ332" s="72"/>
      <c r="BA332" s="72"/>
      <c r="BB332" s="72"/>
      <c r="BC332" s="72"/>
      <c r="BD332" s="72"/>
      <c r="BE332" s="72"/>
      <c r="BF332" s="72"/>
      <c r="BG332" s="72"/>
      <c r="BH332" s="72"/>
      <c r="BI332" s="72"/>
      <c r="BJ332" s="72"/>
      <c r="BK332" s="72"/>
      <c r="BL332" s="72"/>
      <c r="BM332" s="72"/>
      <c r="BN332" s="72"/>
    </row>
    <row r="333" spans="1:66" s="207" customFormat="1" ht="25.5" outlineLevel="1">
      <c r="A333" s="213" t="s">
        <v>617</v>
      </c>
      <c r="B333" s="214">
        <v>89985</v>
      </c>
      <c r="C333" s="161" t="s">
        <v>1325</v>
      </c>
      <c r="D333" s="162" t="s">
        <v>1094</v>
      </c>
      <c r="E333" s="163" t="s">
        <v>108</v>
      </c>
      <c r="F333" s="215">
        <v>13</v>
      </c>
      <c r="G333" s="37"/>
      <c r="H333" s="10">
        <f t="shared" si="44"/>
        <v>0</v>
      </c>
      <c r="I333" s="155" t="e">
        <f>H333/$G$609</f>
        <v>#DIV/0!</v>
      </c>
      <c r="J333" s="144"/>
      <c r="K333" s="206"/>
      <c r="L333" s="206"/>
      <c r="M333" s="206"/>
      <c r="N333" s="206"/>
      <c r="O333" s="206"/>
      <c r="P333" s="206"/>
      <c r="Q333" s="206"/>
      <c r="R333" s="206"/>
      <c r="S333" s="206"/>
      <c r="T333" s="206"/>
      <c r="U333" s="206"/>
      <c r="V333" s="206"/>
      <c r="W333" s="206"/>
      <c r="X333" s="206"/>
      <c r="Y333" s="206"/>
      <c r="Z333" s="206"/>
      <c r="AA333" s="206"/>
      <c r="AB333" s="206"/>
      <c r="AC333" s="206"/>
      <c r="AD333" s="206"/>
      <c r="AE333" s="206"/>
      <c r="AF333" s="206"/>
      <c r="AG333" s="206"/>
      <c r="AH333" s="206"/>
      <c r="AI333" s="206"/>
      <c r="AJ333" s="206"/>
      <c r="AK333" s="206"/>
      <c r="AL333" s="206"/>
      <c r="AM333" s="206"/>
      <c r="AN333" s="206"/>
      <c r="AO333" s="206"/>
      <c r="AP333" s="206"/>
      <c r="AQ333" s="206"/>
      <c r="AR333" s="206"/>
      <c r="AS333" s="206"/>
      <c r="AT333" s="206"/>
      <c r="AU333" s="206"/>
      <c r="AV333" s="206"/>
      <c r="AW333" s="206"/>
      <c r="AX333" s="206"/>
      <c r="AY333" s="206"/>
      <c r="AZ333" s="206"/>
      <c r="BA333" s="206"/>
      <c r="BB333" s="206"/>
      <c r="BC333" s="206"/>
      <c r="BD333" s="206"/>
      <c r="BE333" s="206"/>
      <c r="BF333" s="206"/>
      <c r="BG333" s="206"/>
      <c r="BH333" s="206"/>
      <c r="BI333" s="206"/>
      <c r="BJ333" s="206"/>
      <c r="BK333" s="206"/>
      <c r="BL333" s="206"/>
      <c r="BM333" s="206"/>
      <c r="BN333" s="206"/>
    </row>
    <row r="334" spans="1:66" s="205" customFormat="1" ht="12.75" outlineLevel="1">
      <c r="A334" s="498" t="s">
        <v>149</v>
      </c>
      <c r="B334" s="498"/>
      <c r="C334" s="166"/>
      <c r="D334" s="158" t="s">
        <v>619</v>
      </c>
      <c r="E334" s="167">
        <f>SUM(H335:H339)</f>
        <v>0</v>
      </c>
      <c r="F334" s="167"/>
      <c r="G334" s="167"/>
      <c r="H334" s="167"/>
      <c r="I334" s="168" t="e">
        <f>E334/$G$609</f>
        <v>#DIV/0!</v>
      </c>
      <c r="J334" s="144"/>
      <c r="K334" s="204"/>
      <c r="L334" s="204"/>
      <c r="M334" s="204"/>
      <c r="N334" s="204"/>
      <c r="O334" s="204"/>
      <c r="P334" s="204"/>
      <c r="Q334" s="204"/>
      <c r="R334" s="204"/>
      <c r="S334" s="204"/>
      <c r="T334" s="204"/>
      <c r="U334" s="204"/>
      <c r="V334" s="204"/>
      <c r="W334" s="204"/>
      <c r="X334" s="204"/>
      <c r="Y334" s="204"/>
      <c r="Z334" s="204"/>
      <c r="AA334" s="204"/>
      <c r="AB334" s="204"/>
      <c r="AC334" s="204"/>
      <c r="AD334" s="204"/>
      <c r="AE334" s="204"/>
      <c r="AF334" s="204"/>
      <c r="AG334" s="204"/>
      <c r="AH334" s="204"/>
      <c r="AI334" s="204"/>
      <c r="AJ334" s="204"/>
      <c r="AK334" s="204"/>
      <c r="AL334" s="204"/>
      <c r="AM334" s="204"/>
      <c r="AN334" s="204"/>
      <c r="AO334" s="204"/>
      <c r="AP334" s="204"/>
      <c r="AQ334" s="204"/>
      <c r="AR334" s="204"/>
      <c r="AS334" s="204"/>
      <c r="AT334" s="204"/>
      <c r="AU334" s="204"/>
      <c r="AV334" s="204"/>
      <c r="AW334" s="204"/>
      <c r="AX334" s="204"/>
      <c r="AY334" s="204"/>
      <c r="AZ334" s="204"/>
      <c r="BA334" s="204"/>
      <c r="BB334" s="204"/>
      <c r="BC334" s="204"/>
      <c r="BD334" s="204"/>
      <c r="BE334" s="204"/>
      <c r="BF334" s="204"/>
      <c r="BG334" s="204"/>
      <c r="BH334" s="204"/>
      <c r="BI334" s="204"/>
      <c r="BJ334" s="204"/>
      <c r="BK334" s="204"/>
      <c r="BL334" s="204"/>
      <c r="BM334" s="204"/>
      <c r="BN334" s="204"/>
    </row>
    <row r="335" spans="1:66" s="207" customFormat="1" ht="25.5" outlineLevel="1">
      <c r="A335" s="213" t="s">
        <v>150</v>
      </c>
      <c r="B335" s="214">
        <v>89848</v>
      </c>
      <c r="C335" s="138" t="s">
        <v>1325</v>
      </c>
      <c r="D335" s="139" t="s">
        <v>1095</v>
      </c>
      <c r="E335" s="140" t="s">
        <v>920</v>
      </c>
      <c r="F335" s="182">
        <v>296</v>
      </c>
      <c r="G335" s="36"/>
      <c r="H335" s="2">
        <f>ROUND(_xlfn.IFERROR(F335*G335," - "),2)</f>
        <v>0</v>
      </c>
      <c r="I335" s="155" t="e">
        <f>H335/$G$609</f>
        <v>#DIV/0!</v>
      </c>
      <c r="J335" s="144"/>
      <c r="K335" s="206"/>
      <c r="L335" s="206"/>
      <c r="M335" s="206"/>
      <c r="N335" s="206"/>
      <c r="O335" s="206"/>
      <c r="P335" s="206"/>
      <c r="Q335" s="206"/>
      <c r="R335" s="206"/>
      <c r="S335" s="206"/>
      <c r="T335" s="206"/>
      <c r="U335" s="206"/>
      <c r="V335" s="206"/>
      <c r="W335" s="206"/>
      <c r="X335" s="206"/>
      <c r="Y335" s="206"/>
      <c r="Z335" s="206"/>
      <c r="AA335" s="206"/>
      <c r="AB335" s="206"/>
      <c r="AC335" s="206"/>
      <c r="AD335" s="206"/>
      <c r="AE335" s="206"/>
      <c r="AF335" s="206"/>
      <c r="AG335" s="206"/>
      <c r="AH335" s="206"/>
      <c r="AI335" s="206"/>
      <c r="AJ335" s="206"/>
      <c r="AK335" s="206"/>
      <c r="AL335" s="206"/>
      <c r="AM335" s="206"/>
      <c r="AN335" s="206"/>
      <c r="AO335" s="206"/>
      <c r="AP335" s="206"/>
      <c r="AQ335" s="206"/>
      <c r="AR335" s="206"/>
      <c r="AS335" s="206"/>
      <c r="AT335" s="206"/>
      <c r="AU335" s="206"/>
      <c r="AV335" s="206"/>
      <c r="AW335" s="206"/>
      <c r="AX335" s="206"/>
      <c r="AY335" s="206"/>
      <c r="AZ335" s="206"/>
      <c r="BA335" s="206"/>
      <c r="BB335" s="206"/>
      <c r="BC335" s="206"/>
      <c r="BD335" s="206"/>
      <c r="BE335" s="206"/>
      <c r="BF335" s="206"/>
      <c r="BG335" s="206"/>
      <c r="BH335" s="206"/>
      <c r="BI335" s="206"/>
      <c r="BJ335" s="206"/>
      <c r="BK335" s="206"/>
      <c r="BL335" s="206"/>
      <c r="BM335" s="206"/>
      <c r="BN335" s="206"/>
    </row>
    <row r="336" spans="1:66" s="207" customFormat="1" ht="25.5" outlineLevel="1">
      <c r="A336" s="213" t="s">
        <v>151</v>
      </c>
      <c r="B336" s="214">
        <v>89849</v>
      </c>
      <c r="C336" s="138" t="s">
        <v>1325</v>
      </c>
      <c r="D336" s="139" t="s">
        <v>1096</v>
      </c>
      <c r="E336" s="140" t="s">
        <v>920</v>
      </c>
      <c r="F336" s="182">
        <v>98</v>
      </c>
      <c r="G336" s="36"/>
      <c r="H336" s="2">
        <f>ROUND(_xlfn.IFERROR(F336*G336," - "),2)</f>
        <v>0</v>
      </c>
      <c r="I336" s="155" t="e">
        <f>H336/$G$609</f>
        <v>#DIV/0!</v>
      </c>
      <c r="J336" s="144"/>
      <c r="K336" s="206"/>
      <c r="L336" s="206"/>
      <c r="M336" s="206"/>
      <c r="N336" s="206"/>
      <c r="O336" s="206"/>
      <c r="P336" s="206"/>
      <c r="Q336" s="206"/>
      <c r="R336" s="206"/>
      <c r="S336" s="206"/>
      <c r="T336" s="206"/>
      <c r="U336" s="206"/>
      <c r="V336" s="206"/>
      <c r="W336" s="206"/>
      <c r="X336" s="206"/>
      <c r="Y336" s="206"/>
      <c r="Z336" s="206"/>
      <c r="AA336" s="206"/>
      <c r="AB336" s="206"/>
      <c r="AC336" s="206"/>
      <c r="AD336" s="206"/>
      <c r="AE336" s="206"/>
      <c r="AF336" s="206"/>
      <c r="AG336" s="206"/>
      <c r="AH336" s="206"/>
      <c r="AI336" s="206"/>
      <c r="AJ336" s="206"/>
      <c r="AK336" s="206"/>
      <c r="AL336" s="206"/>
      <c r="AM336" s="206"/>
      <c r="AN336" s="206"/>
      <c r="AO336" s="206"/>
      <c r="AP336" s="206"/>
      <c r="AQ336" s="206"/>
      <c r="AR336" s="206"/>
      <c r="AS336" s="206"/>
      <c r="AT336" s="206"/>
      <c r="AU336" s="206"/>
      <c r="AV336" s="206"/>
      <c r="AW336" s="206"/>
      <c r="AX336" s="206"/>
      <c r="AY336" s="206"/>
      <c r="AZ336" s="206"/>
      <c r="BA336" s="206"/>
      <c r="BB336" s="206"/>
      <c r="BC336" s="206"/>
      <c r="BD336" s="206"/>
      <c r="BE336" s="206"/>
      <c r="BF336" s="206"/>
      <c r="BG336" s="206"/>
      <c r="BH336" s="206"/>
      <c r="BI336" s="206"/>
      <c r="BJ336" s="206"/>
      <c r="BK336" s="206"/>
      <c r="BL336" s="206"/>
      <c r="BM336" s="206"/>
      <c r="BN336" s="206"/>
    </row>
    <row r="337" spans="1:66" s="209" customFormat="1" ht="38.25" outlineLevel="1">
      <c r="A337" s="213" t="s">
        <v>152</v>
      </c>
      <c r="B337" s="214">
        <v>89746</v>
      </c>
      <c r="C337" s="138" t="s">
        <v>1325</v>
      </c>
      <c r="D337" s="139" t="s">
        <v>1097</v>
      </c>
      <c r="E337" s="140" t="s">
        <v>108</v>
      </c>
      <c r="F337" s="182">
        <v>20</v>
      </c>
      <c r="G337" s="36"/>
      <c r="H337" s="2">
        <f>ROUND(_xlfn.IFERROR(F337*G337," - "),2)</f>
        <v>0</v>
      </c>
      <c r="I337" s="155" t="e">
        <f>H337/$G$609</f>
        <v>#DIV/0!</v>
      </c>
      <c r="J337" s="144"/>
      <c r="K337" s="208"/>
      <c r="L337" s="208"/>
      <c r="M337" s="208"/>
      <c r="N337" s="208"/>
      <c r="O337" s="208"/>
      <c r="P337" s="208"/>
      <c r="Q337" s="208"/>
      <c r="R337" s="208"/>
      <c r="S337" s="208"/>
      <c r="T337" s="208"/>
      <c r="U337" s="208"/>
      <c r="V337" s="208"/>
      <c r="W337" s="208"/>
      <c r="X337" s="208"/>
      <c r="Y337" s="208"/>
      <c r="Z337" s="208"/>
      <c r="AA337" s="208"/>
      <c r="AB337" s="208"/>
      <c r="AC337" s="208"/>
      <c r="AD337" s="208"/>
      <c r="AE337" s="208"/>
      <c r="AF337" s="208"/>
      <c r="AG337" s="208"/>
      <c r="AH337" s="208"/>
      <c r="AI337" s="208"/>
      <c r="AJ337" s="208"/>
      <c r="AK337" s="208"/>
      <c r="AL337" s="208"/>
      <c r="AM337" s="208"/>
      <c r="AN337" s="208"/>
      <c r="AO337" s="208"/>
      <c r="AP337" s="208"/>
      <c r="AQ337" s="208"/>
      <c r="AR337" s="208"/>
      <c r="AS337" s="208"/>
      <c r="AT337" s="208"/>
      <c r="AU337" s="208"/>
      <c r="AV337" s="208"/>
      <c r="AW337" s="208"/>
      <c r="AX337" s="208"/>
      <c r="AY337" s="208"/>
      <c r="AZ337" s="208"/>
      <c r="BA337" s="208"/>
      <c r="BB337" s="208"/>
      <c r="BC337" s="208"/>
      <c r="BD337" s="208"/>
      <c r="BE337" s="208"/>
      <c r="BF337" s="208"/>
      <c r="BG337" s="208"/>
      <c r="BH337" s="208"/>
      <c r="BI337" s="208"/>
      <c r="BJ337" s="208"/>
      <c r="BK337" s="208"/>
      <c r="BL337" s="208"/>
      <c r="BM337" s="208"/>
      <c r="BN337" s="208"/>
    </row>
    <row r="338" spans="1:66" s="209" customFormat="1" ht="38.25" outlineLevel="1">
      <c r="A338" s="213" t="s">
        <v>153</v>
      </c>
      <c r="B338" s="214">
        <v>89744</v>
      </c>
      <c r="C338" s="138" t="s">
        <v>1325</v>
      </c>
      <c r="D338" s="139" t="s">
        <v>1098</v>
      </c>
      <c r="E338" s="140" t="s">
        <v>108</v>
      </c>
      <c r="F338" s="182">
        <v>71</v>
      </c>
      <c r="G338" s="36"/>
      <c r="H338" s="2">
        <f>ROUND(_xlfn.IFERROR(F338*G338," - "),2)</f>
        <v>0</v>
      </c>
      <c r="I338" s="155" t="e">
        <f>H338/$G$609</f>
        <v>#DIV/0!</v>
      </c>
      <c r="J338" s="144"/>
      <c r="K338" s="208"/>
      <c r="L338" s="208"/>
      <c r="M338" s="208"/>
      <c r="N338" s="208"/>
      <c r="O338" s="208"/>
      <c r="P338" s="208"/>
      <c r="Q338" s="208"/>
      <c r="R338" s="208"/>
      <c r="S338" s="208"/>
      <c r="T338" s="208"/>
      <c r="U338" s="208"/>
      <c r="V338" s="208"/>
      <c r="W338" s="208"/>
      <c r="X338" s="208"/>
      <c r="Y338" s="208"/>
      <c r="Z338" s="208"/>
      <c r="AA338" s="208"/>
      <c r="AB338" s="208"/>
      <c r="AC338" s="208"/>
      <c r="AD338" s="208"/>
      <c r="AE338" s="208"/>
      <c r="AF338" s="208"/>
      <c r="AG338" s="208"/>
      <c r="AH338" s="208"/>
      <c r="AI338" s="208"/>
      <c r="AJ338" s="208"/>
      <c r="AK338" s="208"/>
      <c r="AL338" s="208"/>
      <c r="AM338" s="208"/>
      <c r="AN338" s="208"/>
      <c r="AO338" s="208"/>
      <c r="AP338" s="208"/>
      <c r="AQ338" s="208"/>
      <c r="AR338" s="208"/>
      <c r="AS338" s="208"/>
      <c r="AT338" s="208"/>
      <c r="AU338" s="208"/>
      <c r="AV338" s="208"/>
      <c r="AW338" s="208"/>
      <c r="AX338" s="208"/>
      <c r="AY338" s="208"/>
      <c r="AZ338" s="208"/>
      <c r="BA338" s="208"/>
      <c r="BB338" s="208"/>
      <c r="BC338" s="208"/>
      <c r="BD338" s="208"/>
      <c r="BE338" s="208"/>
      <c r="BF338" s="208"/>
      <c r="BG338" s="208"/>
      <c r="BH338" s="208"/>
      <c r="BI338" s="208"/>
      <c r="BJ338" s="208"/>
      <c r="BK338" s="208"/>
      <c r="BL338" s="208"/>
      <c r="BM338" s="208"/>
      <c r="BN338" s="208"/>
    </row>
    <row r="339" spans="1:66" ht="38.25" outlineLevel="1">
      <c r="A339" s="213" t="s">
        <v>629</v>
      </c>
      <c r="B339" s="214">
        <v>89567</v>
      </c>
      <c r="C339" s="138" t="s">
        <v>1325</v>
      </c>
      <c r="D339" s="139" t="s">
        <v>1099</v>
      </c>
      <c r="E339" s="140" t="s">
        <v>108</v>
      </c>
      <c r="F339" s="182">
        <v>7</v>
      </c>
      <c r="G339" s="36"/>
      <c r="H339" s="2">
        <f>ROUND(_xlfn.IFERROR(F339*G339," - "),2)</f>
        <v>0</v>
      </c>
      <c r="I339" s="155" t="e">
        <f>H339/$G$609</f>
        <v>#DIV/0!</v>
      </c>
      <c r="J339" s="144"/>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BD339" s="72"/>
      <c r="BE339" s="72"/>
      <c r="BF339" s="72"/>
      <c r="BG339" s="72"/>
      <c r="BH339" s="72"/>
      <c r="BI339" s="72"/>
      <c r="BJ339" s="72"/>
      <c r="BK339" s="72"/>
      <c r="BL339" s="72"/>
      <c r="BM339" s="72"/>
      <c r="BN339" s="72"/>
    </row>
    <row r="340" spans="1:66" s="209" customFormat="1" ht="12.75" outlineLevel="1">
      <c r="A340" s="496" t="s">
        <v>196</v>
      </c>
      <c r="B340" s="497"/>
      <c r="C340" s="146"/>
      <c r="D340" s="153" t="s">
        <v>626</v>
      </c>
      <c r="E340" s="148">
        <f>SUM(H341:H342)</f>
        <v>0</v>
      </c>
      <c r="F340" s="148"/>
      <c r="G340" s="148"/>
      <c r="H340" s="148"/>
      <c r="I340" s="149" t="e">
        <f>E340/$G$609</f>
        <v>#DIV/0!</v>
      </c>
      <c r="J340" s="144"/>
      <c r="K340" s="208"/>
      <c r="L340" s="208"/>
      <c r="M340" s="208"/>
      <c r="N340" s="208"/>
      <c r="O340" s="208"/>
      <c r="P340" s="208"/>
      <c r="Q340" s="208"/>
      <c r="R340" s="208"/>
      <c r="S340" s="208"/>
      <c r="T340" s="208"/>
      <c r="U340" s="208"/>
      <c r="V340" s="208"/>
      <c r="W340" s="208"/>
      <c r="X340" s="208"/>
      <c r="Y340" s="208"/>
      <c r="Z340" s="208"/>
      <c r="AA340" s="208"/>
      <c r="AB340" s="208"/>
      <c r="AC340" s="208"/>
      <c r="AD340" s="208"/>
      <c r="AE340" s="208"/>
      <c r="AF340" s="208"/>
      <c r="AG340" s="208"/>
      <c r="AH340" s="208"/>
      <c r="AI340" s="208"/>
      <c r="AJ340" s="208"/>
      <c r="AK340" s="208"/>
      <c r="AL340" s="208"/>
      <c r="AM340" s="208"/>
      <c r="AN340" s="208"/>
      <c r="AO340" s="208"/>
      <c r="AP340" s="208"/>
      <c r="AQ340" s="208"/>
      <c r="AR340" s="208"/>
      <c r="AS340" s="208"/>
      <c r="AT340" s="208"/>
      <c r="AU340" s="208"/>
      <c r="AV340" s="208"/>
      <c r="AW340" s="208"/>
      <c r="AX340" s="208"/>
      <c r="AY340" s="208"/>
      <c r="AZ340" s="208"/>
      <c r="BA340" s="208"/>
      <c r="BB340" s="208"/>
      <c r="BC340" s="208"/>
      <c r="BD340" s="208"/>
      <c r="BE340" s="208"/>
      <c r="BF340" s="208"/>
      <c r="BG340" s="208"/>
      <c r="BH340" s="208"/>
      <c r="BI340" s="208"/>
      <c r="BJ340" s="208"/>
      <c r="BK340" s="208"/>
      <c r="BL340" s="208"/>
      <c r="BM340" s="208"/>
      <c r="BN340" s="208"/>
    </row>
    <row r="341" spans="1:66" s="207" customFormat="1" ht="12.75" outlineLevel="1">
      <c r="A341" s="213" t="s">
        <v>197</v>
      </c>
      <c r="B341" s="214" t="s">
        <v>324</v>
      </c>
      <c r="C341" s="138" t="s">
        <v>1327</v>
      </c>
      <c r="D341" s="139" t="s">
        <v>1100</v>
      </c>
      <c r="E341" s="140" t="s">
        <v>108</v>
      </c>
      <c r="F341" s="182">
        <v>23</v>
      </c>
      <c r="G341" s="36"/>
      <c r="H341" s="2">
        <f>ROUND(_xlfn.IFERROR(F341*G341," - "),2)</f>
        <v>0</v>
      </c>
      <c r="I341" s="155" t="e">
        <f>H341/$G$609</f>
        <v>#DIV/0!</v>
      </c>
      <c r="J341" s="144"/>
      <c r="K341" s="206"/>
      <c r="L341" s="206"/>
      <c r="M341" s="206"/>
      <c r="N341" s="206"/>
      <c r="O341" s="206"/>
      <c r="P341" s="206"/>
      <c r="Q341" s="206"/>
      <c r="R341" s="206"/>
      <c r="S341" s="206"/>
      <c r="T341" s="206"/>
      <c r="U341" s="206"/>
      <c r="V341" s="206"/>
      <c r="W341" s="206"/>
      <c r="X341" s="206"/>
      <c r="Y341" s="206"/>
      <c r="Z341" s="206"/>
      <c r="AA341" s="206"/>
      <c r="AB341" s="206"/>
      <c r="AC341" s="206"/>
      <c r="AD341" s="206"/>
      <c r="AE341" s="206"/>
      <c r="AF341" s="206"/>
      <c r="AG341" s="206"/>
      <c r="AH341" s="206"/>
      <c r="AI341" s="206"/>
      <c r="AJ341" s="206"/>
      <c r="AK341" s="206"/>
      <c r="AL341" s="206"/>
      <c r="AM341" s="206"/>
      <c r="AN341" s="206"/>
      <c r="AO341" s="206"/>
      <c r="AP341" s="206"/>
      <c r="AQ341" s="206"/>
      <c r="AR341" s="206"/>
      <c r="AS341" s="206"/>
      <c r="AT341" s="206"/>
      <c r="AU341" s="206"/>
      <c r="AV341" s="206"/>
      <c r="AW341" s="206"/>
      <c r="AX341" s="206"/>
      <c r="AY341" s="206"/>
      <c r="AZ341" s="206"/>
      <c r="BA341" s="206"/>
      <c r="BB341" s="206"/>
      <c r="BC341" s="206"/>
      <c r="BD341" s="206"/>
      <c r="BE341" s="206"/>
      <c r="BF341" s="206"/>
      <c r="BG341" s="206"/>
      <c r="BH341" s="206"/>
      <c r="BI341" s="206"/>
      <c r="BJ341" s="206"/>
      <c r="BK341" s="206"/>
      <c r="BL341" s="206"/>
      <c r="BM341" s="206"/>
      <c r="BN341" s="206"/>
    </row>
    <row r="342" spans="1:66" s="207" customFormat="1" ht="38.25" outlineLevel="1">
      <c r="A342" s="213" t="s">
        <v>198</v>
      </c>
      <c r="B342" s="214">
        <v>101808</v>
      </c>
      <c r="C342" s="161" t="s">
        <v>1325</v>
      </c>
      <c r="D342" s="162" t="s">
        <v>1101</v>
      </c>
      <c r="E342" s="163" t="s">
        <v>108</v>
      </c>
      <c r="F342" s="215">
        <v>16</v>
      </c>
      <c r="G342" s="37"/>
      <c r="H342" s="10">
        <f>ROUND(_xlfn.IFERROR(F342*G342," - "),2)</f>
        <v>0</v>
      </c>
      <c r="I342" s="155" t="e">
        <f>H342/$G$609</f>
        <v>#DIV/0!</v>
      </c>
      <c r="J342" s="144"/>
      <c r="K342" s="206"/>
      <c r="L342" s="206"/>
      <c r="M342" s="206"/>
      <c r="N342" s="206"/>
      <c r="O342" s="206"/>
      <c r="P342" s="206"/>
      <c r="Q342" s="206"/>
      <c r="R342" s="206"/>
      <c r="S342" s="206"/>
      <c r="T342" s="206"/>
      <c r="U342" s="206"/>
      <c r="V342" s="206"/>
      <c r="W342" s="206"/>
      <c r="X342" s="206"/>
      <c r="Y342" s="206"/>
      <c r="Z342" s="206"/>
      <c r="AA342" s="206"/>
      <c r="AB342" s="206"/>
      <c r="AC342" s="206"/>
      <c r="AD342" s="206"/>
      <c r="AE342" s="206"/>
      <c r="AF342" s="206"/>
      <c r="AG342" s="206"/>
      <c r="AH342" s="206"/>
      <c r="AI342" s="206"/>
      <c r="AJ342" s="206"/>
      <c r="AK342" s="206"/>
      <c r="AL342" s="206"/>
      <c r="AM342" s="206"/>
      <c r="AN342" s="206"/>
      <c r="AO342" s="206"/>
      <c r="AP342" s="206"/>
      <c r="AQ342" s="206"/>
      <c r="AR342" s="206"/>
      <c r="AS342" s="206"/>
      <c r="AT342" s="206"/>
      <c r="AU342" s="206"/>
      <c r="AV342" s="206"/>
      <c r="AW342" s="206"/>
      <c r="AX342" s="206"/>
      <c r="AY342" s="206"/>
      <c r="AZ342" s="206"/>
      <c r="BA342" s="206"/>
      <c r="BB342" s="206"/>
      <c r="BC342" s="206"/>
      <c r="BD342" s="206"/>
      <c r="BE342" s="206"/>
      <c r="BF342" s="206"/>
      <c r="BG342" s="206"/>
      <c r="BH342" s="206"/>
      <c r="BI342" s="206"/>
      <c r="BJ342" s="206"/>
      <c r="BK342" s="206"/>
      <c r="BL342" s="206"/>
      <c r="BM342" s="206"/>
      <c r="BN342" s="206"/>
    </row>
    <row r="343" spans="1:66" s="205" customFormat="1" ht="12.75" outlineLevel="1">
      <c r="A343" s="498" t="s">
        <v>257</v>
      </c>
      <c r="B343" s="498"/>
      <c r="C343" s="166"/>
      <c r="D343" s="158" t="s">
        <v>627</v>
      </c>
      <c r="E343" s="167">
        <f>SUM(H344:H384)</f>
        <v>0</v>
      </c>
      <c r="F343" s="167"/>
      <c r="G343" s="167"/>
      <c r="H343" s="167"/>
      <c r="I343" s="168" t="e">
        <f>E343/$G$609</f>
        <v>#DIV/0!</v>
      </c>
      <c r="J343" s="144"/>
      <c r="K343" s="204"/>
      <c r="L343" s="204"/>
      <c r="M343" s="204"/>
      <c r="N343" s="204"/>
      <c r="O343" s="204"/>
      <c r="P343" s="204"/>
      <c r="Q343" s="204"/>
      <c r="R343" s="204"/>
      <c r="S343" s="204"/>
      <c r="T343" s="204"/>
      <c r="U343" s="204"/>
      <c r="V343" s="204"/>
      <c r="W343" s="204"/>
      <c r="X343" s="204"/>
      <c r="Y343" s="204"/>
      <c r="Z343" s="204"/>
      <c r="AA343" s="204"/>
      <c r="AB343" s="204"/>
      <c r="AC343" s="204"/>
      <c r="AD343" s="204"/>
      <c r="AE343" s="204"/>
      <c r="AF343" s="204"/>
      <c r="AG343" s="204"/>
      <c r="AH343" s="204"/>
      <c r="AI343" s="204"/>
      <c r="AJ343" s="204"/>
      <c r="AK343" s="204"/>
      <c r="AL343" s="204"/>
      <c r="AM343" s="204"/>
      <c r="AN343" s="204"/>
      <c r="AO343" s="204"/>
      <c r="AP343" s="204"/>
      <c r="AQ343" s="204"/>
      <c r="AR343" s="204"/>
      <c r="AS343" s="204"/>
      <c r="AT343" s="204"/>
      <c r="AU343" s="204"/>
      <c r="AV343" s="204"/>
      <c r="AW343" s="204"/>
      <c r="AX343" s="204"/>
      <c r="AY343" s="204"/>
      <c r="AZ343" s="204"/>
      <c r="BA343" s="204"/>
      <c r="BB343" s="204"/>
      <c r="BC343" s="204"/>
      <c r="BD343" s="204"/>
      <c r="BE343" s="204"/>
      <c r="BF343" s="204"/>
      <c r="BG343" s="204"/>
      <c r="BH343" s="204"/>
      <c r="BI343" s="204"/>
      <c r="BJ343" s="204"/>
      <c r="BK343" s="204"/>
      <c r="BL343" s="204"/>
      <c r="BM343" s="204"/>
      <c r="BN343" s="204"/>
    </row>
    <row r="344" spans="1:66" s="217" customFormat="1" ht="38.25" outlineLevel="1">
      <c r="A344" s="194" t="s">
        <v>630</v>
      </c>
      <c r="B344" s="199">
        <v>89714</v>
      </c>
      <c r="C344" s="138" t="s">
        <v>1325</v>
      </c>
      <c r="D344" s="139" t="s">
        <v>1045</v>
      </c>
      <c r="E344" s="140" t="s">
        <v>920</v>
      </c>
      <c r="F344" s="182">
        <v>226</v>
      </c>
      <c r="G344" s="36"/>
      <c r="H344" s="2">
        <f aca="true" t="shared" si="45" ref="H344:H384">ROUND(_xlfn.IFERROR(F344*G344," - "),2)</f>
        <v>0</v>
      </c>
      <c r="I344" s="193" t="e">
        <f aca="true" t="shared" si="46" ref="I344:I384">H344/$G$609</f>
        <v>#DIV/0!</v>
      </c>
      <c r="J344" s="144"/>
      <c r="K344" s="216"/>
      <c r="L344" s="216"/>
      <c r="M344" s="216"/>
      <c r="N344" s="216"/>
      <c r="O344" s="216"/>
      <c r="P344" s="216"/>
      <c r="Q344" s="216"/>
      <c r="R344" s="216"/>
      <c r="S344" s="216"/>
      <c r="T344" s="216"/>
      <c r="U344" s="216"/>
      <c r="V344" s="216"/>
      <c r="W344" s="216"/>
      <c r="X344" s="216"/>
      <c r="Y344" s="216"/>
      <c r="Z344" s="216"/>
      <c r="AA344" s="216"/>
      <c r="AB344" s="216"/>
      <c r="AC344" s="216"/>
      <c r="AD344" s="216"/>
      <c r="AE344" s="216"/>
      <c r="AF344" s="216"/>
      <c r="AG344" s="216"/>
      <c r="AH344" s="216"/>
      <c r="AI344" s="216"/>
      <c r="AJ344" s="216"/>
      <c r="AK344" s="216"/>
      <c r="AL344" s="216"/>
      <c r="AM344" s="216"/>
      <c r="AN344" s="216"/>
      <c r="AO344" s="216"/>
      <c r="AP344" s="216"/>
      <c r="AQ344" s="216"/>
      <c r="AR344" s="216"/>
      <c r="AS344" s="216"/>
      <c r="AT344" s="216"/>
      <c r="AU344" s="216"/>
      <c r="AV344" s="216"/>
      <c r="AW344" s="216"/>
      <c r="AX344" s="216"/>
      <c r="AY344" s="216"/>
      <c r="AZ344" s="216"/>
      <c r="BA344" s="216"/>
      <c r="BB344" s="216"/>
      <c r="BC344" s="216"/>
      <c r="BD344" s="216"/>
      <c r="BE344" s="216"/>
      <c r="BF344" s="216"/>
      <c r="BG344" s="216"/>
      <c r="BH344" s="216"/>
      <c r="BI344" s="216"/>
      <c r="BJ344" s="216"/>
      <c r="BK344" s="216"/>
      <c r="BL344" s="216"/>
      <c r="BM344" s="216"/>
      <c r="BN344" s="216"/>
    </row>
    <row r="345" spans="1:66" s="217" customFormat="1" ht="38.25" outlineLevel="1">
      <c r="A345" s="194" t="s">
        <v>631</v>
      </c>
      <c r="B345" s="201">
        <v>89711</v>
      </c>
      <c r="C345" s="138" t="s">
        <v>1325</v>
      </c>
      <c r="D345" s="139" t="s">
        <v>1102</v>
      </c>
      <c r="E345" s="140" t="s">
        <v>920</v>
      </c>
      <c r="F345" s="182">
        <v>186</v>
      </c>
      <c r="G345" s="36"/>
      <c r="H345" s="2">
        <f t="shared" si="45"/>
        <v>0</v>
      </c>
      <c r="I345" s="184" t="e">
        <f t="shared" si="46"/>
        <v>#DIV/0!</v>
      </c>
      <c r="J345" s="144"/>
      <c r="K345" s="216"/>
      <c r="L345" s="216"/>
      <c r="M345" s="216"/>
      <c r="N345" s="216"/>
      <c r="O345" s="216"/>
      <c r="P345" s="216"/>
      <c r="Q345" s="216"/>
      <c r="R345" s="216"/>
      <c r="S345" s="216"/>
      <c r="T345" s="216"/>
      <c r="U345" s="216"/>
      <c r="V345" s="216"/>
      <c r="W345" s="216"/>
      <c r="X345" s="216"/>
      <c r="Y345" s="216"/>
      <c r="Z345" s="216"/>
      <c r="AA345" s="216"/>
      <c r="AB345" s="216"/>
      <c r="AC345" s="216"/>
      <c r="AD345" s="216"/>
      <c r="AE345" s="216"/>
      <c r="AF345" s="216"/>
      <c r="AG345" s="216"/>
      <c r="AH345" s="216"/>
      <c r="AI345" s="216"/>
      <c r="AJ345" s="216"/>
      <c r="AK345" s="216"/>
      <c r="AL345" s="216"/>
      <c r="AM345" s="216"/>
      <c r="AN345" s="216"/>
      <c r="AO345" s="216"/>
      <c r="AP345" s="216"/>
      <c r="AQ345" s="216"/>
      <c r="AR345" s="216"/>
      <c r="AS345" s="216"/>
      <c r="AT345" s="216"/>
      <c r="AU345" s="216"/>
      <c r="AV345" s="216"/>
      <c r="AW345" s="216"/>
      <c r="AX345" s="216"/>
      <c r="AY345" s="216"/>
      <c r="AZ345" s="216"/>
      <c r="BA345" s="216"/>
      <c r="BB345" s="216"/>
      <c r="BC345" s="216"/>
      <c r="BD345" s="216"/>
      <c r="BE345" s="216"/>
      <c r="BF345" s="216"/>
      <c r="BG345" s="216"/>
      <c r="BH345" s="216"/>
      <c r="BI345" s="216"/>
      <c r="BJ345" s="216"/>
      <c r="BK345" s="216"/>
      <c r="BL345" s="216"/>
      <c r="BM345" s="216"/>
      <c r="BN345" s="216"/>
    </row>
    <row r="346" spans="1:66" s="217" customFormat="1" ht="38.25" outlineLevel="1">
      <c r="A346" s="194" t="s">
        <v>632</v>
      </c>
      <c r="B346" s="218">
        <v>89712</v>
      </c>
      <c r="C346" s="138" t="s">
        <v>1325</v>
      </c>
      <c r="D346" s="139" t="s">
        <v>1103</v>
      </c>
      <c r="E346" s="140" t="s">
        <v>920</v>
      </c>
      <c r="F346" s="182">
        <v>160</v>
      </c>
      <c r="G346" s="36"/>
      <c r="H346" s="2">
        <f t="shared" si="45"/>
        <v>0</v>
      </c>
      <c r="I346" s="219" t="e">
        <f t="shared" si="46"/>
        <v>#DIV/0!</v>
      </c>
      <c r="J346" s="144"/>
      <c r="K346" s="216"/>
      <c r="L346" s="216"/>
      <c r="M346" s="216"/>
      <c r="N346" s="216"/>
      <c r="O346" s="216"/>
      <c r="P346" s="216"/>
      <c r="Q346" s="216"/>
      <c r="R346" s="216"/>
      <c r="S346" s="216"/>
      <c r="T346" s="216"/>
      <c r="U346" s="216"/>
      <c r="V346" s="216"/>
      <c r="W346" s="216"/>
      <c r="X346" s="216"/>
      <c r="Y346" s="216"/>
      <c r="Z346" s="216"/>
      <c r="AA346" s="216"/>
      <c r="AB346" s="216"/>
      <c r="AC346" s="216"/>
      <c r="AD346" s="216"/>
      <c r="AE346" s="216"/>
      <c r="AF346" s="216"/>
      <c r="AG346" s="216"/>
      <c r="AH346" s="216"/>
      <c r="AI346" s="216"/>
      <c r="AJ346" s="216"/>
      <c r="AK346" s="216"/>
      <c r="AL346" s="216"/>
      <c r="AM346" s="216"/>
      <c r="AN346" s="216"/>
      <c r="AO346" s="216"/>
      <c r="AP346" s="216"/>
      <c r="AQ346" s="216"/>
      <c r="AR346" s="216"/>
      <c r="AS346" s="216"/>
      <c r="AT346" s="216"/>
      <c r="AU346" s="216"/>
      <c r="AV346" s="216"/>
      <c r="AW346" s="216"/>
      <c r="AX346" s="216"/>
      <c r="AY346" s="216"/>
      <c r="AZ346" s="216"/>
      <c r="BA346" s="216"/>
      <c r="BB346" s="216"/>
      <c r="BC346" s="216"/>
      <c r="BD346" s="216"/>
      <c r="BE346" s="216"/>
      <c r="BF346" s="216"/>
      <c r="BG346" s="216"/>
      <c r="BH346" s="216"/>
      <c r="BI346" s="216"/>
      <c r="BJ346" s="216"/>
      <c r="BK346" s="216"/>
      <c r="BL346" s="216"/>
      <c r="BM346" s="216"/>
      <c r="BN346" s="216"/>
    </row>
    <row r="347" spans="1:66" ht="25.5" outlineLevel="1">
      <c r="A347" s="194" t="s">
        <v>633</v>
      </c>
      <c r="B347" s="201">
        <v>89511</v>
      </c>
      <c r="C347" s="138" t="s">
        <v>1325</v>
      </c>
      <c r="D347" s="139" t="s">
        <v>1104</v>
      </c>
      <c r="E347" s="140" t="s">
        <v>920</v>
      </c>
      <c r="F347" s="182">
        <v>154</v>
      </c>
      <c r="G347" s="36"/>
      <c r="H347" s="2">
        <f t="shared" si="45"/>
        <v>0</v>
      </c>
      <c r="I347" s="184" t="e">
        <f t="shared" si="46"/>
        <v>#DIV/0!</v>
      </c>
      <c r="J347" s="144"/>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2"/>
      <c r="AY347" s="72"/>
      <c r="AZ347" s="72"/>
      <c r="BA347" s="72"/>
      <c r="BB347" s="72"/>
      <c r="BC347" s="72"/>
      <c r="BD347" s="72"/>
      <c r="BE347" s="72"/>
      <c r="BF347" s="72"/>
      <c r="BG347" s="72"/>
      <c r="BH347" s="72"/>
      <c r="BI347" s="72"/>
      <c r="BJ347" s="72"/>
      <c r="BK347" s="72"/>
      <c r="BL347" s="72"/>
      <c r="BM347" s="72"/>
      <c r="BN347" s="72"/>
    </row>
    <row r="348" spans="1:66" s="207" customFormat="1" ht="25.5" outlineLevel="1">
      <c r="A348" s="194" t="s">
        <v>634</v>
      </c>
      <c r="B348" s="201">
        <v>89849</v>
      </c>
      <c r="C348" s="138" t="s">
        <v>1325</v>
      </c>
      <c r="D348" s="139" t="s">
        <v>1096</v>
      </c>
      <c r="E348" s="140" t="s">
        <v>920</v>
      </c>
      <c r="F348" s="182">
        <v>38</v>
      </c>
      <c r="G348" s="36"/>
      <c r="H348" s="2">
        <f t="shared" si="45"/>
        <v>0</v>
      </c>
      <c r="I348" s="184" t="e">
        <f t="shared" si="46"/>
        <v>#DIV/0!</v>
      </c>
      <c r="J348" s="144"/>
      <c r="K348" s="206"/>
      <c r="L348" s="206"/>
      <c r="M348" s="206"/>
      <c r="N348" s="206"/>
      <c r="O348" s="206"/>
      <c r="P348" s="206"/>
      <c r="Q348" s="206"/>
      <c r="R348" s="206"/>
      <c r="S348" s="206"/>
      <c r="T348" s="206"/>
      <c r="U348" s="206"/>
      <c r="V348" s="206"/>
      <c r="W348" s="206"/>
      <c r="X348" s="206"/>
      <c r="Y348" s="206"/>
      <c r="Z348" s="206"/>
      <c r="AA348" s="206"/>
      <c r="AB348" s="206"/>
      <c r="AC348" s="206"/>
      <c r="AD348" s="206"/>
      <c r="AE348" s="206"/>
      <c r="AF348" s="206"/>
      <c r="AG348" s="206"/>
      <c r="AH348" s="206"/>
      <c r="AI348" s="206"/>
      <c r="AJ348" s="206"/>
      <c r="AK348" s="206"/>
      <c r="AL348" s="206"/>
      <c r="AM348" s="206"/>
      <c r="AN348" s="206"/>
      <c r="AO348" s="206"/>
      <c r="AP348" s="206"/>
      <c r="AQ348" s="206"/>
      <c r="AR348" s="206"/>
      <c r="AS348" s="206"/>
      <c r="AT348" s="206"/>
      <c r="AU348" s="206"/>
      <c r="AV348" s="206"/>
      <c r="AW348" s="206"/>
      <c r="AX348" s="206"/>
      <c r="AY348" s="206"/>
      <c r="AZ348" s="206"/>
      <c r="BA348" s="206"/>
      <c r="BB348" s="206"/>
      <c r="BC348" s="206"/>
      <c r="BD348" s="206"/>
      <c r="BE348" s="206"/>
      <c r="BF348" s="206"/>
      <c r="BG348" s="206"/>
      <c r="BH348" s="206"/>
      <c r="BI348" s="206"/>
      <c r="BJ348" s="206"/>
      <c r="BK348" s="206"/>
      <c r="BL348" s="206"/>
      <c r="BM348" s="206"/>
      <c r="BN348" s="206"/>
    </row>
    <row r="349" spans="1:66" s="217" customFormat="1" ht="38.25" outlineLevel="1">
      <c r="A349" s="194" t="s">
        <v>635</v>
      </c>
      <c r="B349" s="201">
        <v>90375</v>
      </c>
      <c r="C349" s="138" t="s">
        <v>1325</v>
      </c>
      <c r="D349" s="139" t="s">
        <v>1105</v>
      </c>
      <c r="E349" s="140" t="s">
        <v>108</v>
      </c>
      <c r="F349" s="182">
        <v>37</v>
      </c>
      <c r="G349" s="36"/>
      <c r="H349" s="2">
        <f t="shared" si="45"/>
        <v>0</v>
      </c>
      <c r="I349" s="184" t="e">
        <f t="shared" si="46"/>
        <v>#DIV/0!</v>
      </c>
      <c r="J349" s="144"/>
      <c r="K349" s="216"/>
      <c r="L349" s="216"/>
      <c r="M349" s="216"/>
      <c r="N349" s="216"/>
      <c r="O349" s="216"/>
      <c r="P349" s="216"/>
      <c r="Q349" s="216"/>
      <c r="R349" s="216"/>
      <c r="S349" s="216"/>
      <c r="T349" s="216"/>
      <c r="U349" s="216"/>
      <c r="V349" s="216"/>
      <c r="W349" s="216"/>
      <c r="X349" s="216"/>
      <c r="Y349" s="216"/>
      <c r="Z349" s="216"/>
      <c r="AA349" s="216"/>
      <c r="AB349" s="216"/>
      <c r="AC349" s="216"/>
      <c r="AD349" s="216"/>
      <c r="AE349" s="216"/>
      <c r="AF349" s="216"/>
      <c r="AG349" s="216"/>
      <c r="AH349" s="216"/>
      <c r="AI349" s="216"/>
      <c r="AJ349" s="216"/>
      <c r="AK349" s="216"/>
      <c r="AL349" s="216"/>
      <c r="AM349" s="216"/>
      <c r="AN349" s="216"/>
      <c r="AO349" s="216"/>
      <c r="AP349" s="216"/>
      <c r="AQ349" s="216"/>
      <c r="AR349" s="216"/>
      <c r="AS349" s="216"/>
      <c r="AT349" s="216"/>
      <c r="AU349" s="216"/>
      <c r="AV349" s="216"/>
      <c r="AW349" s="216"/>
      <c r="AX349" s="216"/>
      <c r="AY349" s="216"/>
      <c r="AZ349" s="216"/>
      <c r="BA349" s="216"/>
      <c r="BB349" s="216"/>
      <c r="BC349" s="216"/>
      <c r="BD349" s="216"/>
      <c r="BE349" s="216"/>
      <c r="BF349" s="216"/>
      <c r="BG349" s="216"/>
      <c r="BH349" s="216"/>
      <c r="BI349" s="216"/>
      <c r="BJ349" s="216"/>
      <c r="BK349" s="216"/>
      <c r="BL349" s="216"/>
      <c r="BM349" s="216"/>
      <c r="BN349" s="216"/>
    </row>
    <row r="350" spans="1:66" s="209" customFormat="1" ht="38.25" outlineLevel="1">
      <c r="A350" s="194" t="s">
        <v>636</v>
      </c>
      <c r="B350" s="201">
        <v>89746</v>
      </c>
      <c r="C350" s="138" t="s">
        <v>1325</v>
      </c>
      <c r="D350" s="139" t="s">
        <v>1097</v>
      </c>
      <c r="E350" s="140" t="s">
        <v>108</v>
      </c>
      <c r="F350" s="182">
        <v>6</v>
      </c>
      <c r="G350" s="36"/>
      <c r="H350" s="2">
        <f t="shared" si="45"/>
        <v>0</v>
      </c>
      <c r="I350" s="184" t="e">
        <f t="shared" si="46"/>
        <v>#DIV/0!</v>
      </c>
      <c r="J350" s="144"/>
      <c r="K350" s="208"/>
      <c r="L350" s="208"/>
      <c r="M350" s="208"/>
      <c r="N350" s="208"/>
      <c r="O350" s="208"/>
      <c r="P350" s="208"/>
      <c r="Q350" s="208"/>
      <c r="R350" s="208"/>
      <c r="S350" s="208"/>
      <c r="T350" s="208"/>
      <c r="U350" s="208"/>
      <c r="V350" s="208"/>
      <c r="W350" s="208"/>
      <c r="X350" s="208"/>
      <c r="Y350" s="208"/>
      <c r="Z350" s="208"/>
      <c r="AA350" s="208"/>
      <c r="AB350" s="208"/>
      <c r="AC350" s="208"/>
      <c r="AD350" s="208"/>
      <c r="AE350" s="208"/>
      <c r="AF350" s="208"/>
      <c r="AG350" s="208"/>
      <c r="AH350" s="208"/>
      <c r="AI350" s="208"/>
      <c r="AJ350" s="208"/>
      <c r="AK350" s="208"/>
      <c r="AL350" s="208"/>
      <c r="AM350" s="208"/>
      <c r="AN350" s="208"/>
      <c r="AO350" s="208"/>
      <c r="AP350" s="208"/>
      <c r="AQ350" s="208"/>
      <c r="AR350" s="208"/>
      <c r="AS350" s="208"/>
      <c r="AT350" s="208"/>
      <c r="AU350" s="208"/>
      <c r="AV350" s="208"/>
      <c r="AW350" s="208"/>
      <c r="AX350" s="208"/>
      <c r="AY350" s="208"/>
      <c r="AZ350" s="208"/>
      <c r="BA350" s="208"/>
      <c r="BB350" s="208"/>
      <c r="BC350" s="208"/>
      <c r="BD350" s="208"/>
      <c r="BE350" s="208"/>
      <c r="BF350" s="208"/>
      <c r="BG350" s="208"/>
      <c r="BH350" s="208"/>
      <c r="BI350" s="208"/>
      <c r="BJ350" s="208"/>
      <c r="BK350" s="208"/>
      <c r="BL350" s="208"/>
      <c r="BM350" s="208"/>
      <c r="BN350" s="208"/>
    </row>
    <row r="351" spans="1:66" s="217" customFormat="1" ht="38.25" outlineLevel="1">
      <c r="A351" s="194" t="s">
        <v>637</v>
      </c>
      <c r="B351" s="201">
        <v>89739</v>
      </c>
      <c r="C351" s="138" t="s">
        <v>1325</v>
      </c>
      <c r="D351" s="139" t="s">
        <v>1106</v>
      </c>
      <c r="E351" s="140" t="s">
        <v>108</v>
      </c>
      <c r="F351" s="182">
        <v>21</v>
      </c>
      <c r="G351" s="36"/>
      <c r="H351" s="2">
        <f t="shared" si="45"/>
        <v>0</v>
      </c>
      <c r="I351" s="184" t="e">
        <f t="shared" si="46"/>
        <v>#DIV/0!</v>
      </c>
      <c r="J351" s="144"/>
      <c r="K351" s="216"/>
      <c r="L351" s="216"/>
      <c r="M351" s="216"/>
      <c r="N351" s="216"/>
      <c r="O351" s="216"/>
      <c r="P351" s="216"/>
      <c r="Q351" s="216"/>
      <c r="R351" s="216"/>
      <c r="S351" s="216"/>
      <c r="T351" s="216"/>
      <c r="U351" s="216"/>
      <c r="V351" s="216"/>
      <c r="W351" s="216"/>
      <c r="X351" s="216"/>
      <c r="Y351" s="216"/>
      <c r="Z351" s="216"/>
      <c r="AA351" s="216"/>
      <c r="AB351" s="216"/>
      <c r="AC351" s="216"/>
      <c r="AD351" s="216"/>
      <c r="AE351" s="216"/>
      <c r="AF351" s="216"/>
      <c r="AG351" s="216"/>
      <c r="AH351" s="216"/>
      <c r="AI351" s="216"/>
      <c r="AJ351" s="216"/>
      <c r="AK351" s="216"/>
      <c r="AL351" s="216"/>
      <c r="AM351" s="216"/>
      <c r="AN351" s="216"/>
      <c r="AO351" s="216"/>
      <c r="AP351" s="216"/>
      <c r="AQ351" s="216"/>
      <c r="AR351" s="216"/>
      <c r="AS351" s="216"/>
      <c r="AT351" s="216"/>
      <c r="AU351" s="216"/>
      <c r="AV351" s="216"/>
      <c r="AW351" s="216"/>
      <c r="AX351" s="216"/>
      <c r="AY351" s="216"/>
      <c r="AZ351" s="216"/>
      <c r="BA351" s="216"/>
      <c r="BB351" s="216"/>
      <c r="BC351" s="216"/>
      <c r="BD351" s="216"/>
      <c r="BE351" s="216"/>
      <c r="BF351" s="216"/>
      <c r="BG351" s="216"/>
      <c r="BH351" s="216"/>
      <c r="BI351" s="216"/>
      <c r="BJ351" s="216"/>
      <c r="BK351" s="216"/>
      <c r="BL351" s="216"/>
      <c r="BM351" s="216"/>
      <c r="BN351" s="216"/>
    </row>
    <row r="352" spans="1:66" ht="38.25" outlineLevel="1">
      <c r="A352" s="194" t="s">
        <v>638</v>
      </c>
      <c r="B352" s="199">
        <v>89732</v>
      </c>
      <c r="C352" s="138" t="s">
        <v>1325</v>
      </c>
      <c r="D352" s="139" t="s">
        <v>1107</v>
      </c>
      <c r="E352" s="140" t="s">
        <v>108</v>
      </c>
      <c r="F352" s="182">
        <v>29</v>
      </c>
      <c r="G352" s="36"/>
      <c r="H352" s="2">
        <f t="shared" si="45"/>
        <v>0</v>
      </c>
      <c r="I352" s="193" t="e">
        <f t="shared" si="46"/>
        <v>#DIV/0!</v>
      </c>
      <c r="J352" s="144"/>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c r="AJ352" s="72"/>
      <c r="AK352" s="72"/>
      <c r="AL352" s="72"/>
      <c r="AM352" s="72"/>
      <c r="AN352" s="72"/>
      <c r="AO352" s="72"/>
      <c r="AP352" s="72"/>
      <c r="AQ352" s="72"/>
      <c r="AR352" s="72"/>
      <c r="AS352" s="72"/>
      <c r="AT352" s="72"/>
      <c r="AU352" s="72"/>
      <c r="AV352" s="72"/>
      <c r="AW352" s="72"/>
      <c r="AX352" s="72"/>
      <c r="AY352" s="72"/>
      <c r="AZ352" s="72"/>
      <c r="BA352" s="72"/>
      <c r="BB352" s="72"/>
      <c r="BC352" s="72"/>
      <c r="BD352" s="72"/>
      <c r="BE352" s="72"/>
      <c r="BF352" s="72"/>
      <c r="BG352" s="72"/>
      <c r="BH352" s="72"/>
      <c r="BI352" s="72"/>
      <c r="BJ352" s="72"/>
      <c r="BK352" s="72"/>
      <c r="BL352" s="72"/>
      <c r="BM352" s="72"/>
      <c r="BN352" s="72"/>
    </row>
    <row r="353" spans="1:66" ht="38.25" outlineLevel="1">
      <c r="A353" s="194" t="s">
        <v>639</v>
      </c>
      <c r="B353" s="201">
        <v>89726</v>
      </c>
      <c r="C353" s="138" t="s">
        <v>1325</v>
      </c>
      <c r="D353" s="139" t="s">
        <v>1108</v>
      </c>
      <c r="E353" s="140" t="s">
        <v>108</v>
      </c>
      <c r="F353" s="182">
        <v>54</v>
      </c>
      <c r="G353" s="36"/>
      <c r="H353" s="2">
        <f t="shared" si="45"/>
        <v>0</v>
      </c>
      <c r="I353" s="184" t="e">
        <f t="shared" si="46"/>
        <v>#DIV/0!</v>
      </c>
      <c r="J353" s="144"/>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c r="AV353" s="72"/>
      <c r="AW353" s="72"/>
      <c r="AX353" s="72"/>
      <c r="AY353" s="72"/>
      <c r="AZ353" s="72"/>
      <c r="BA353" s="72"/>
      <c r="BB353" s="72"/>
      <c r="BC353" s="72"/>
      <c r="BD353" s="72"/>
      <c r="BE353" s="72"/>
      <c r="BF353" s="72"/>
      <c r="BG353" s="72"/>
      <c r="BH353" s="72"/>
      <c r="BI353" s="72"/>
      <c r="BJ353" s="72"/>
      <c r="BK353" s="72"/>
      <c r="BL353" s="72"/>
      <c r="BM353" s="72"/>
      <c r="BN353" s="72"/>
    </row>
    <row r="354" spans="1:66" s="207" customFormat="1" ht="38.25" outlineLevel="1">
      <c r="A354" s="194" t="s">
        <v>640</v>
      </c>
      <c r="B354" s="201">
        <v>89744</v>
      </c>
      <c r="C354" s="138" t="s">
        <v>1325</v>
      </c>
      <c r="D354" s="139" t="s">
        <v>1098</v>
      </c>
      <c r="E354" s="140" t="s">
        <v>108</v>
      </c>
      <c r="F354" s="182">
        <v>24</v>
      </c>
      <c r="G354" s="36"/>
      <c r="H354" s="2">
        <f t="shared" si="45"/>
        <v>0</v>
      </c>
      <c r="I354" s="184" t="e">
        <f t="shared" si="46"/>
        <v>#DIV/0!</v>
      </c>
      <c r="J354" s="144"/>
      <c r="K354" s="206"/>
      <c r="L354" s="206"/>
      <c r="M354" s="206"/>
      <c r="N354" s="206"/>
      <c r="O354" s="206"/>
      <c r="P354" s="206"/>
      <c r="Q354" s="206"/>
      <c r="R354" s="206"/>
      <c r="S354" s="206"/>
      <c r="T354" s="206"/>
      <c r="U354" s="206"/>
      <c r="V354" s="206"/>
      <c r="W354" s="206"/>
      <c r="X354" s="206"/>
      <c r="Y354" s="206"/>
      <c r="Z354" s="206"/>
      <c r="AA354" s="206"/>
      <c r="AB354" s="206"/>
      <c r="AC354" s="206"/>
      <c r="AD354" s="206"/>
      <c r="AE354" s="206"/>
      <c r="AF354" s="206"/>
      <c r="AG354" s="206"/>
      <c r="AH354" s="206"/>
      <c r="AI354" s="206"/>
      <c r="AJ354" s="206"/>
      <c r="AK354" s="206"/>
      <c r="AL354" s="206"/>
      <c r="AM354" s="206"/>
      <c r="AN354" s="206"/>
      <c r="AO354" s="206"/>
      <c r="AP354" s="206"/>
      <c r="AQ354" s="206"/>
      <c r="AR354" s="206"/>
      <c r="AS354" s="206"/>
      <c r="AT354" s="206"/>
      <c r="AU354" s="206"/>
      <c r="AV354" s="206"/>
      <c r="AW354" s="206"/>
      <c r="AX354" s="206"/>
      <c r="AY354" s="206"/>
      <c r="AZ354" s="206"/>
      <c r="BA354" s="206"/>
      <c r="BB354" s="206"/>
      <c r="BC354" s="206"/>
      <c r="BD354" s="206"/>
      <c r="BE354" s="206"/>
      <c r="BF354" s="206"/>
      <c r="BG354" s="206"/>
      <c r="BH354" s="206"/>
      <c r="BI354" s="206"/>
      <c r="BJ354" s="206"/>
      <c r="BK354" s="206"/>
      <c r="BL354" s="206"/>
      <c r="BM354" s="206"/>
      <c r="BN354" s="206"/>
    </row>
    <row r="355" spans="1:66" s="221" customFormat="1" ht="38.25" outlineLevel="1">
      <c r="A355" s="194" t="s">
        <v>641</v>
      </c>
      <c r="B355" s="201">
        <v>89522</v>
      </c>
      <c r="C355" s="138" t="s">
        <v>1325</v>
      </c>
      <c r="D355" s="139" t="s">
        <v>1109</v>
      </c>
      <c r="E355" s="140" t="s">
        <v>108</v>
      </c>
      <c r="F355" s="182">
        <v>48</v>
      </c>
      <c r="G355" s="36"/>
      <c r="H355" s="2">
        <f t="shared" si="45"/>
        <v>0</v>
      </c>
      <c r="I355" s="184" t="e">
        <f t="shared" si="46"/>
        <v>#DIV/0!</v>
      </c>
      <c r="J355" s="144"/>
      <c r="K355" s="220"/>
      <c r="L355" s="220"/>
      <c r="M355" s="220"/>
      <c r="N355" s="220"/>
      <c r="O355" s="220"/>
      <c r="P355" s="220"/>
      <c r="Q355" s="220"/>
      <c r="R355" s="220"/>
      <c r="S355" s="220"/>
      <c r="T355" s="220"/>
      <c r="U355" s="220"/>
      <c r="V355" s="220"/>
      <c r="W355" s="220"/>
      <c r="X355" s="220"/>
      <c r="Y355" s="220"/>
      <c r="Z355" s="220"/>
      <c r="AA355" s="220"/>
      <c r="AB355" s="220"/>
      <c r="AC355" s="220"/>
      <c r="AD355" s="220"/>
      <c r="AE355" s="220"/>
      <c r="AF355" s="220"/>
      <c r="AG355" s="220"/>
      <c r="AH355" s="220"/>
      <c r="AI355" s="220"/>
      <c r="AJ355" s="220"/>
      <c r="AK355" s="220"/>
      <c r="AL355" s="220"/>
      <c r="AM355" s="220"/>
      <c r="AN355" s="220"/>
      <c r="AO355" s="220"/>
      <c r="AP355" s="220"/>
      <c r="AQ355" s="220"/>
      <c r="AR355" s="220"/>
      <c r="AS355" s="220"/>
      <c r="AT355" s="220"/>
      <c r="AU355" s="220"/>
      <c r="AV355" s="220"/>
      <c r="AW355" s="220"/>
      <c r="AX355" s="220"/>
      <c r="AY355" s="220"/>
      <c r="AZ355" s="220"/>
      <c r="BA355" s="220"/>
      <c r="BB355" s="220"/>
      <c r="BC355" s="220"/>
      <c r="BD355" s="220"/>
      <c r="BE355" s="220"/>
      <c r="BF355" s="220"/>
      <c r="BG355" s="220"/>
      <c r="BH355" s="220"/>
      <c r="BI355" s="220"/>
      <c r="BJ355" s="220"/>
      <c r="BK355" s="220"/>
      <c r="BL355" s="220"/>
      <c r="BM355" s="220"/>
      <c r="BN355" s="220"/>
    </row>
    <row r="356" spans="1:66" s="209" customFormat="1" ht="38.25" outlineLevel="1">
      <c r="A356" s="194" t="s">
        <v>642</v>
      </c>
      <c r="B356" s="201">
        <v>89731</v>
      </c>
      <c r="C356" s="138" t="s">
        <v>1325</v>
      </c>
      <c r="D356" s="139" t="s">
        <v>1110</v>
      </c>
      <c r="E356" s="140" t="s">
        <v>108</v>
      </c>
      <c r="F356" s="182">
        <v>38</v>
      </c>
      <c r="G356" s="36"/>
      <c r="H356" s="2">
        <f t="shared" si="45"/>
        <v>0</v>
      </c>
      <c r="I356" s="184" t="e">
        <f t="shared" si="46"/>
        <v>#DIV/0!</v>
      </c>
      <c r="J356" s="144"/>
      <c r="K356" s="208"/>
      <c r="L356" s="208"/>
      <c r="M356" s="208"/>
      <c r="N356" s="208"/>
      <c r="O356" s="208"/>
      <c r="P356" s="208"/>
      <c r="Q356" s="208"/>
      <c r="R356" s="208"/>
      <c r="S356" s="208"/>
      <c r="T356" s="208"/>
      <c r="U356" s="208"/>
      <c r="V356" s="208"/>
      <c r="W356" s="208"/>
      <c r="X356" s="208"/>
      <c r="Y356" s="208"/>
      <c r="Z356" s="208"/>
      <c r="AA356" s="208"/>
      <c r="AB356" s="208"/>
      <c r="AC356" s="208"/>
      <c r="AD356" s="208"/>
      <c r="AE356" s="208"/>
      <c r="AF356" s="208"/>
      <c r="AG356" s="208"/>
      <c r="AH356" s="208"/>
      <c r="AI356" s="208"/>
      <c r="AJ356" s="208"/>
      <c r="AK356" s="208"/>
      <c r="AL356" s="208"/>
      <c r="AM356" s="208"/>
      <c r="AN356" s="208"/>
      <c r="AO356" s="208"/>
      <c r="AP356" s="208"/>
      <c r="AQ356" s="208"/>
      <c r="AR356" s="208"/>
      <c r="AS356" s="208"/>
      <c r="AT356" s="208"/>
      <c r="AU356" s="208"/>
      <c r="AV356" s="208"/>
      <c r="AW356" s="208"/>
      <c r="AX356" s="208"/>
      <c r="AY356" s="208"/>
      <c r="AZ356" s="208"/>
      <c r="BA356" s="208"/>
      <c r="BB356" s="208"/>
      <c r="BC356" s="208"/>
      <c r="BD356" s="208"/>
      <c r="BE356" s="208"/>
      <c r="BF356" s="208"/>
      <c r="BG356" s="208"/>
      <c r="BH356" s="208"/>
      <c r="BI356" s="208"/>
      <c r="BJ356" s="208"/>
      <c r="BK356" s="208"/>
      <c r="BL356" s="208"/>
      <c r="BM356" s="208"/>
      <c r="BN356" s="208"/>
    </row>
    <row r="357" spans="1:66" ht="38.25" outlineLevel="1">
      <c r="A357" s="194" t="s">
        <v>643</v>
      </c>
      <c r="B357" s="201">
        <v>89724</v>
      </c>
      <c r="C357" s="138" t="s">
        <v>1325</v>
      </c>
      <c r="D357" s="139" t="s">
        <v>1111</v>
      </c>
      <c r="E357" s="140" t="s">
        <v>108</v>
      </c>
      <c r="F357" s="182">
        <v>166</v>
      </c>
      <c r="G357" s="36"/>
      <c r="H357" s="2">
        <f t="shared" si="45"/>
        <v>0</v>
      </c>
      <c r="I357" s="184" t="e">
        <f t="shared" si="46"/>
        <v>#DIV/0!</v>
      </c>
      <c r="J357" s="144"/>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c r="AV357" s="72"/>
      <c r="AW357" s="72"/>
      <c r="AX357" s="72"/>
      <c r="AY357" s="72"/>
      <c r="AZ357" s="72"/>
      <c r="BA357" s="72"/>
      <c r="BB357" s="72"/>
      <c r="BC357" s="72"/>
      <c r="BD357" s="72"/>
      <c r="BE357" s="72"/>
      <c r="BF357" s="72"/>
      <c r="BG357" s="72"/>
      <c r="BH357" s="72"/>
      <c r="BI357" s="72"/>
      <c r="BJ357" s="72"/>
      <c r="BK357" s="72"/>
      <c r="BL357" s="72"/>
      <c r="BM357" s="72"/>
      <c r="BN357" s="72"/>
    </row>
    <row r="358" spans="1:66" s="217" customFormat="1" ht="38.25" outlineLevel="1">
      <c r="A358" s="194" t="s">
        <v>644</v>
      </c>
      <c r="B358" s="201">
        <v>89569</v>
      </c>
      <c r="C358" s="138" t="s">
        <v>1325</v>
      </c>
      <c r="D358" s="139" t="s">
        <v>1112</v>
      </c>
      <c r="E358" s="140" t="s">
        <v>108</v>
      </c>
      <c r="F358" s="182">
        <v>20</v>
      </c>
      <c r="G358" s="36"/>
      <c r="H358" s="2">
        <f t="shared" si="45"/>
        <v>0</v>
      </c>
      <c r="I358" s="184" t="e">
        <f t="shared" si="46"/>
        <v>#DIV/0!</v>
      </c>
      <c r="J358" s="144"/>
      <c r="K358" s="216"/>
      <c r="L358" s="216"/>
      <c r="M358" s="216"/>
      <c r="N358" s="216"/>
      <c r="O358" s="216"/>
      <c r="P358" s="216"/>
      <c r="Q358" s="216"/>
      <c r="R358" s="216"/>
      <c r="S358" s="216"/>
      <c r="T358" s="216"/>
      <c r="U358" s="216"/>
      <c r="V358" s="216"/>
      <c r="W358" s="216"/>
      <c r="X358" s="216"/>
      <c r="Y358" s="216"/>
      <c r="Z358" s="216"/>
      <c r="AA358" s="216"/>
      <c r="AB358" s="216"/>
      <c r="AC358" s="216"/>
      <c r="AD358" s="216"/>
      <c r="AE358" s="216"/>
      <c r="AF358" s="216"/>
      <c r="AG358" s="216"/>
      <c r="AH358" s="216"/>
      <c r="AI358" s="216"/>
      <c r="AJ358" s="216"/>
      <c r="AK358" s="216"/>
      <c r="AL358" s="216"/>
      <c r="AM358" s="216"/>
      <c r="AN358" s="216"/>
      <c r="AO358" s="216"/>
      <c r="AP358" s="216"/>
      <c r="AQ358" s="216"/>
      <c r="AR358" s="216"/>
      <c r="AS358" s="216"/>
      <c r="AT358" s="216"/>
      <c r="AU358" s="216"/>
      <c r="AV358" s="216"/>
      <c r="AW358" s="216"/>
      <c r="AX358" s="216"/>
      <c r="AY358" s="216"/>
      <c r="AZ358" s="216"/>
      <c r="BA358" s="216"/>
      <c r="BB358" s="216"/>
      <c r="BC358" s="216"/>
      <c r="BD358" s="216"/>
      <c r="BE358" s="216"/>
      <c r="BF358" s="216"/>
      <c r="BG358" s="216"/>
      <c r="BH358" s="216"/>
      <c r="BI358" s="216"/>
      <c r="BJ358" s="216"/>
      <c r="BK358" s="216"/>
      <c r="BL358" s="216"/>
      <c r="BM358" s="216"/>
      <c r="BN358" s="216"/>
    </row>
    <row r="359" spans="1:66" ht="38.25" outlineLevel="1">
      <c r="A359" s="194" t="s">
        <v>645</v>
      </c>
      <c r="B359" s="201">
        <v>89692</v>
      </c>
      <c r="C359" s="138" t="s">
        <v>1325</v>
      </c>
      <c r="D359" s="139" t="s">
        <v>1113</v>
      </c>
      <c r="E359" s="140" t="s">
        <v>108</v>
      </c>
      <c r="F359" s="182">
        <v>4</v>
      </c>
      <c r="G359" s="36"/>
      <c r="H359" s="2">
        <f t="shared" si="45"/>
        <v>0</v>
      </c>
      <c r="I359" s="184" t="e">
        <f t="shared" si="46"/>
        <v>#DIV/0!</v>
      </c>
      <c r="J359" s="144"/>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c r="AJ359" s="72"/>
      <c r="AK359" s="72"/>
      <c r="AL359" s="72"/>
      <c r="AM359" s="72"/>
      <c r="AN359" s="72"/>
      <c r="AO359" s="72"/>
      <c r="AP359" s="72"/>
      <c r="AQ359" s="72"/>
      <c r="AR359" s="72"/>
      <c r="AS359" s="72"/>
      <c r="AT359" s="72"/>
      <c r="AU359" s="72"/>
      <c r="AV359" s="72"/>
      <c r="AW359" s="72"/>
      <c r="AX359" s="72"/>
      <c r="AY359" s="72"/>
      <c r="AZ359" s="72"/>
      <c r="BA359" s="72"/>
      <c r="BB359" s="72"/>
      <c r="BC359" s="72"/>
      <c r="BD359" s="72"/>
      <c r="BE359" s="72"/>
      <c r="BF359" s="72"/>
      <c r="BG359" s="72"/>
      <c r="BH359" s="72"/>
      <c r="BI359" s="72"/>
      <c r="BJ359" s="72"/>
      <c r="BK359" s="72"/>
      <c r="BL359" s="72"/>
      <c r="BM359" s="72"/>
      <c r="BN359" s="72"/>
    </row>
    <row r="360" spans="1:66" s="205" customFormat="1" ht="38.25" outlineLevel="1">
      <c r="A360" s="194" t="s">
        <v>646</v>
      </c>
      <c r="B360" s="201">
        <v>89690</v>
      </c>
      <c r="C360" s="138" t="s">
        <v>1325</v>
      </c>
      <c r="D360" s="139" t="s">
        <v>1114</v>
      </c>
      <c r="E360" s="140" t="s">
        <v>108</v>
      </c>
      <c r="F360" s="182">
        <v>16</v>
      </c>
      <c r="G360" s="36"/>
      <c r="H360" s="2">
        <f t="shared" si="45"/>
        <v>0</v>
      </c>
      <c r="I360" s="184" t="e">
        <f t="shared" si="46"/>
        <v>#DIV/0!</v>
      </c>
      <c r="J360" s="144"/>
      <c r="K360" s="204"/>
      <c r="L360" s="204"/>
      <c r="M360" s="204"/>
      <c r="N360" s="204"/>
      <c r="O360" s="204"/>
      <c r="P360" s="204"/>
      <c r="Q360" s="204"/>
      <c r="R360" s="204"/>
      <c r="S360" s="204"/>
      <c r="T360" s="204"/>
      <c r="U360" s="204"/>
      <c r="V360" s="204"/>
      <c r="W360" s="204"/>
      <c r="X360" s="204"/>
      <c r="Y360" s="204"/>
      <c r="Z360" s="204"/>
      <c r="AA360" s="204"/>
      <c r="AB360" s="204"/>
      <c r="AC360" s="204"/>
      <c r="AD360" s="204"/>
      <c r="AE360" s="204"/>
      <c r="AF360" s="204"/>
      <c r="AG360" s="204"/>
      <c r="AH360" s="204"/>
      <c r="AI360" s="204"/>
      <c r="AJ360" s="204"/>
      <c r="AK360" s="204"/>
      <c r="AL360" s="204"/>
      <c r="AM360" s="204"/>
      <c r="AN360" s="204"/>
      <c r="AO360" s="204"/>
      <c r="AP360" s="204"/>
      <c r="AQ360" s="204"/>
      <c r="AR360" s="204"/>
      <c r="AS360" s="204"/>
      <c r="AT360" s="204"/>
      <c r="AU360" s="204"/>
      <c r="AV360" s="204"/>
      <c r="AW360" s="204"/>
      <c r="AX360" s="204"/>
      <c r="AY360" s="204"/>
      <c r="AZ360" s="204"/>
      <c r="BA360" s="204"/>
      <c r="BB360" s="204"/>
      <c r="BC360" s="204"/>
      <c r="BD360" s="204"/>
      <c r="BE360" s="204"/>
      <c r="BF360" s="204"/>
      <c r="BG360" s="204"/>
      <c r="BH360" s="204"/>
      <c r="BI360" s="204"/>
      <c r="BJ360" s="204"/>
      <c r="BK360" s="204"/>
      <c r="BL360" s="204"/>
      <c r="BM360" s="204"/>
      <c r="BN360" s="204"/>
    </row>
    <row r="361" spans="1:66" s="205" customFormat="1" ht="38.25" outlineLevel="1">
      <c r="A361" s="194" t="s">
        <v>647</v>
      </c>
      <c r="B361" s="201">
        <v>89565</v>
      </c>
      <c r="C361" s="138" t="s">
        <v>1325</v>
      </c>
      <c r="D361" s="139" t="s">
        <v>1115</v>
      </c>
      <c r="E361" s="140" t="s">
        <v>108</v>
      </c>
      <c r="F361" s="182">
        <v>6</v>
      </c>
      <c r="G361" s="36"/>
      <c r="H361" s="2">
        <f t="shared" si="45"/>
        <v>0</v>
      </c>
      <c r="I361" s="184" t="e">
        <f t="shared" si="46"/>
        <v>#DIV/0!</v>
      </c>
      <c r="J361" s="144"/>
      <c r="K361" s="204"/>
      <c r="L361" s="204"/>
      <c r="M361" s="204"/>
      <c r="N361" s="204"/>
      <c r="O361" s="204"/>
      <c r="P361" s="204"/>
      <c r="Q361" s="204"/>
      <c r="R361" s="204"/>
      <c r="S361" s="204"/>
      <c r="T361" s="204"/>
      <c r="U361" s="204"/>
      <c r="V361" s="204"/>
      <c r="W361" s="204"/>
      <c r="X361" s="204"/>
      <c r="Y361" s="204"/>
      <c r="Z361" s="204"/>
      <c r="AA361" s="204"/>
      <c r="AB361" s="204"/>
      <c r="AC361" s="204"/>
      <c r="AD361" s="204"/>
      <c r="AE361" s="204"/>
      <c r="AF361" s="204"/>
      <c r="AG361" s="204"/>
      <c r="AH361" s="204"/>
      <c r="AI361" s="204"/>
      <c r="AJ361" s="204"/>
      <c r="AK361" s="204"/>
      <c r="AL361" s="204"/>
      <c r="AM361" s="204"/>
      <c r="AN361" s="204"/>
      <c r="AO361" s="204"/>
      <c r="AP361" s="204"/>
      <c r="AQ361" s="204"/>
      <c r="AR361" s="204"/>
      <c r="AS361" s="204"/>
      <c r="AT361" s="204"/>
      <c r="AU361" s="204"/>
      <c r="AV361" s="204"/>
      <c r="AW361" s="204"/>
      <c r="AX361" s="204"/>
      <c r="AY361" s="204"/>
      <c r="AZ361" s="204"/>
      <c r="BA361" s="204"/>
      <c r="BB361" s="204"/>
      <c r="BC361" s="204"/>
      <c r="BD361" s="204"/>
      <c r="BE361" s="204"/>
      <c r="BF361" s="204"/>
      <c r="BG361" s="204"/>
      <c r="BH361" s="204"/>
      <c r="BI361" s="204"/>
      <c r="BJ361" s="204"/>
      <c r="BK361" s="204"/>
      <c r="BL361" s="204"/>
      <c r="BM361" s="204"/>
      <c r="BN361" s="204"/>
    </row>
    <row r="362" spans="1:66" s="205" customFormat="1" ht="38.25" outlineLevel="1">
      <c r="A362" s="194" t="s">
        <v>648</v>
      </c>
      <c r="B362" s="201">
        <v>89685</v>
      </c>
      <c r="C362" s="138" t="s">
        <v>1325</v>
      </c>
      <c r="D362" s="139" t="s">
        <v>1116</v>
      </c>
      <c r="E362" s="140" t="s">
        <v>108</v>
      </c>
      <c r="F362" s="182">
        <v>2</v>
      </c>
      <c r="G362" s="36"/>
      <c r="H362" s="2">
        <f t="shared" si="45"/>
        <v>0</v>
      </c>
      <c r="I362" s="184" t="e">
        <f t="shared" si="46"/>
        <v>#DIV/0!</v>
      </c>
      <c r="J362" s="144"/>
      <c r="K362" s="204"/>
      <c r="L362" s="204"/>
      <c r="M362" s="204"/>
      <c r="N362" s="204"/>
      <c r="O362" s="204"/>
      <c r="P362" s="204"/>
      <c r="Q362" s="204"/>
      <c r="R362" s="204"/>
      <c r="S362" s="204"/>
      <c r="T362" s="204"/>
      <c r="U362" s="204"/>
      <c r="V362" s="204"/>
      <c r="W362" s="204"/>
      <c r="X362" s="204"/>
      <c r="Y362" s="204"/>
      <c r="Z362" s="204"/>
      <c r="AA362" s="204"/>
      <c r="AB362" s="204"/>
      <c r="AC362" s="204"/>
      <c r="AD362" s="204"/>
      <c r="AE362" s="204"/>
      <c r="AF362" s="204"/>
      <c r="AG362" s="204"/>
      <c r="AH362" s="204"/>
      <c r="AI362" s="204"/>
      <c r="AJ362" s="204"/>
      <c r="AK362" s="204"/>
      <c r="AL362" s="204"/>
      <c r="AM362" s="204"/>
      <c r="AN362" s="204"/>
      <c r="AO362" s="204"/>
      <c r="AP362" s="204"/>
      <c r="AQ362" s="204"/>
      <c r="AR362" s="204"/>
      <c r="AS362" s="204"/>
      <c r="AT362" s="204"/>
      <c r="AU362" s="204"/>
      <c r="AV362" s="204"/>
      <c r="AW362" s="204"/>
      <c r="AX362" s="204"/>
      <c r="AY362" s="204"/>
      <c r="AZ362" s="204"/>
      <c r="BA362" s="204"/>
      <c r="BB362" s="204"/>
      <c r="BC362" s="204"/>
      <c r="BD362" s="204"/>
      <c r="BE362" s="204"/>
      <c r="BF362" s="204"/>
      <c r="BG362" s="204"/>
      <c r="BH362" s="204"/>
      <c r="BI362" s="204"/>
      <c r="BJ362" s="204"/>
      <c r="BK362" s="204"/>
      <c r="BL362" s="204"/>
      <c r="BM362" s="204"/>
      <c r="BN362" s="204"/>
    </row>
    <row r="363" spans="1:66" s="205" customFormat="1" ht="38.25" outlineLevel="1">
      <c r="A363" s="194" t="s">
        <v>649</v>
      </c>
      <c r="B363" s="201">
        <v>89561</v>
      </c>
      <c r="C363" s="138" t="s">
        <v>1325</v>
      </c>
      <c r="D363" s="139" t="s">
        <v>1117</v>
      </c>
      <c r="E363" s="140" t="s">
        <v>108</v>
      </c>
      <c r="F363" s="182">
        <v>1</v>
      </c>
      <c r="G363" s="36"/>
      <c r="H363" s="2">
        <f t="shared" si="45"/>
        <v>0</v>
      </c>
      <c r="I363" s="184" t="e">
        <f t="shared" si="46"/>
        <v>#DIV/0!</v>
      </c>
      <c r="J363" s="144"/>
      <c r="K363" s="204"/>
      <c r="L363" s="204"/>
      <c r="M363" s="204"/>
      <c r="N363" s="204"/>
      <c r="O363" s="204"/>
      <c r="P363" s="204"/>
      <c r="Q363" s="204"/>
      <c r="R363" s="204"/>
      <c r="S363" s="204"/>
      <c r="T363" s="204"/>
      <c r="U363" s="204"/>
      <c r="V363" s="204"/>
      <c r="W363" s="204"/>
      <c r="X363" s="204"/>
      <c r="Y363" s="204"/>
      <c r="Z363" s="204"/>
      <c r="AA363" s="204"/>
      <c r="AB363" s="204"/>
      <c r="AC363" s="204"/>
      <c r="AD363" s="204"/>
      <c r="AE363" s="204"/>
      <c r="AF363" s="204"/>
      <c r="AG363" s="204"/>
      <c r="AH363" s="204"/>
      <c r="AI363" s="204"/>
      <c r="AJ363" s="204"/>
      <c r="AK363" s="204"/>
      <c r="AL363" s="204"/>
      <c r="AM363" s="204"/>
      <c r="AN363" s="204"/>
      <c r="AO363" s="204"/>
      <c r="AP363" s="204"/>
      <c r="AQ363" s="204"/>
      <c r="AR363" s="204"/>
      <c r="AS363" s="204"/>
      <c r="AT363" s="204"/>
      <c r="AU363" s="204"/>
      <c r="AV363" s="204"/>
      <c r="AW363" s="204"/>
      <c r="AX363" s="204"/>
      <c r="AY363" s="204"/>
      <c r="AZ363" s="204"/>
      <c r="BA363" s="204"/>
      <c r="BB363" s="204"/>
      <c r="BC363" s="204"/>
      <c r="BD363" s="204"/>
      <c r="BE363" s="204"/>
      <c r="BF363" s="204"/>
      <c r="BG363" s="204"/>
      <c r="BH363" s="204"/>
      <c r="BI363" s="204"/>
      <c r="BJ363" s="204"/>
      <c r="BK363" s="204"/>
      <c r="BL363" s="204"/>
      <c r="BM363" s="204"/>
      <c r="BN363" s="204"/>
    </row>
    <row r="364" spans="1:66" s="205" customFormat="1" ht="38.25" outlineLevel="1">
      <c r="A364" s="194" t="s">
        <v>650</v>
      </c>
      <c r="B364" s="201">
        <v>89557</v>
      </c>
      <c r="C364" s="138" t="s">
        <v>1325</v>
      </c>
      <c r="D364" s="139" t="s">
        <v>1118</v>
      </c>
      <c r="E364" s="140" t="s">
        <v>108</v>
      </c>
      <c r="F364" s="182">
        <v>6</v>
      </c>
      <c r="G364" s="36"/>
      <c r="H364" s="2">
        <f t="shared" si="45"/>
        <v>0</v>
      </c>
      <c r="I364" s="184" t="e">
        <f t="shared" si="46"/>
        <v>#DIV/0!</v>
      </c>
      <c r="J364" s="144"/>
      <c r="K364" s="204"/>
      <c r="L364" s="204"/>
      <c r="M364" s="204"/>
      <c r="N364" s="204"/>
      <c r="O364" s="204"/>
      <c r="P364" s="204"/>
      <c r="Q364" s="204"/>
      <c r="R364" s="204"/>
      <c r="S364" s="204"/>
      <c r="T364" s="204"/>
      <c r="U364" s="204"/>
      <c r="V364" s="204"/>
      <c r="W364" s="204"/>
      <c r="X364" s="204"/>
      <c r="Y364" s="204"/>
      <c r="Z364" s="204"/>
      <c r="AA364" s="204"/>
      <c r="AB364" s="204"/>
      <c r="AC364" s="204"/>
      <c r="AD364" s="204"/>
      <c r="AE364" s="204"/>
      <c r="AF364" s="204"/>
      <c r="AG364" s="204"/>
      <c r="AH364" s="204"/>
      <c r="AI364" s="204"/>
      <c r="AJ364" s="204"/>
      <c r="AK364" s="204"/>
      <c r="AL364" s="204"/>
      <c r="AM364" s="204"/>
      <c r="AN364" s="204"/>
      <c r="AO364" s="204"/>
      <c r="AP364" s="204"/>
      <c r="AQ364" s="204"/>
      <c r="AR364" s="204"/>
      <c r="AS364" s="204"/>
      <c r="AT364" s="204"/>
      <c r="AU364" s="204"/>
      <c r="AV364" s="204"/>
      <c r="AW364" s="204"/>
      <c r="AX364" s="204"/>
      <c r="AY364" s="204"/>
      <c r="AZ364" s="204"/>
      <c r="BA364" s="204"/>
      <c r="BB364" s="204"/>
      <c r="BC364" s="204"/>
      <c r="BD364" s="204"/>
      <c r="BE364" s="204"/>
      <c r="BF364" s="204"/>
      <c r="BG364" s="204"/>
      <c r="BH364" s="204"/>
      <c r="BI364" s="204"/>
      <c r="BJ364" s="204"/>
      <c r="BK364" s="204"/>
      <c r="BL364" s="204"/>
      <c r="BM364" s="204"/>
      <c r="BN364" s="204"/>
    </row>
    <row r="365" spans="1:66" s="205" customFormat="1" ht="38.25" outlineLevel="1">
      <c r="A365" s="194" t="s">
        <v>651</v>
      </c>
      <c r="B365" s="201">
        <v>89549</v>
      </c>
      <c r="C365" s="138" t="s">
        <v>1325</v>
      </c>
      <c r="D365" s="139" t="s">
        <v>1119</v>
      </c>
      <c r="E365" s="140" t="s">
        <v>108</v>
      </c>
      <c r="F365" s="182">
        <v>5</v>
      </c>
      <c r="G365" s="36"/>
      <c r="H365" s="2">
        <f t="shared" si="45"/>
        <v>0</v>
      </c>
      <c r="I365" s="184" t="e">
        <f t="shared" si="46"/>
        <v>#DIV/0!</v>
      </c>
      <c r="J365" s="144"/>
      <c r="K365" s="204"/>
      <c r="L365" s="204"/>
      <c r="M365" s="204"/>
      <c r="N365" s="204"/>
      <c r="O365" s="204"/>
      <c r="P365" s="204"/>
      <c r="Q365" s="204"/>
      <c r="R365" s="204"/>
      <c r="S365" s="204"/>
      <c r="T365" s="204"/>
      <c r="U365" s="204"/>
      <c r="V365" s="204"/>
      <c r="W365" s="204"/>
      <c r="X365" s="204"/>
      <c r="Y365" s="204"/>
      <c r="Z365" s="204"/>
      <c r="AA365" s="204"/>
      <c r="AB365" s="204"/>
      <c r="AC365" s="204"/>
      <c r="AD365" s="204"/>
      <c r="AE365" s="204"/>
      <c r="AF365" s="204"/>
      <c r="AG365" s="204"/>
      <c r="AH365" s="204"/>
      <c r="AI365" s="204"/>
      <c r="AJ365" s="204"/>
      <c r="AK365" s="204"/>
      <c r="AL365" s="204"/>
      <c r="AM365" s="204"/>
      <c r="AN365" s="204"/>
      <c r="AO365" s="204"/>
      <c r="AP365" s="204"/>
      <c r="AQ365" s="204"/>
      <c r="AR365" s="204"/>
      <c r="AS365" s="204"/>
      <c r="AT365" s="204"/>
      <c r="AU365" s="204"/>
      <c r="AV365" s="204"/>
      <c r="AW365" s="204"/>
      <c r="AX365" s="204"/>
      <c r="AY365" s="204"/>
      <c r="AZ365" s="204"/>
      <c r="BA365" s="204"/>
      <c r="BB365" s="204"/>
      <c r="BC365" s="204"/>
      <c r="BD365" s="204"/>
      <c r="BE365" s="204"/>
      <c r="BF365" s="204"/>
      <c r="BG365" s="204"/>
      <c r="BH365" s="204"/>
      <c r="BI365" s="204"/>
      <c r="BJ365" s="204"/>
      <c r="BK365" s="204"/>
      <c r="BL365" s="204"/>
      <c r="BM365" s="204"/>
      <c r="BN365" s="204"/>
    </row>
    <row r="366" spans="1:66" s="217" customFormat="1" ht="25.5" outlineLevel="1">
      <c r="A366" s="194" t="s">
        <v>652</v>
      </c>
      <c r="B366" s="201">
        <v>89623</v>
      </c>
      <c r="C366" s="138" t="s">
        <v>1325</v>
      </c>
      <c r="D366" s="139" t="s">
        <v>1120</v>
      </c>
      <c r="E366" s="140" t="s">
        <v>108</v>
      </c>
      <c r="F366" s="182">
        <v>21</v>
      </c>
      <c r="G366" s="36"/>
      <c r="H366" s="2">
        <f t="shared" si="45"/>
        <v>0</v>
      </c>
      <c r="I366" s="184" t="e">
        <f t="shared" si="46"/>
        <v>#DIV/0!</v>
      </c>
      <c r="J366" s="144"/>
      <c r="K366" s="216"/>
      <c r="L366" s="216"/>
      <c r="M366" s="216"/>
      <c r="N366" s="216"/>
      <c r="O366" s="216"/>
      <c r="P366" s="216"/>
      <c r="Q366" s="216"/>
      <c r="R366" s="216"/>
      <c r="S366" s="216"/>
      <c r="T366" s="216"/>
      <c r="U366" s="216"/>
      <c r="V366" s="216"/>
      <c r="W366" s="216"/>
      <c r="X366" s="216"/>
      <c r="Y366" s="216"/>
      <c r="Z366" s="216"/>
      <c r="AA366" s="216"/>
      <c r="AB366" s="216"/>
      <c r="AC366" s="216"/>
      <c r="AD366" s="216"/>
      <c r="AE366" s="216"/>
      <c r="AF366" s="216"/>
      <c r="AG366" s="216"/>
      <c r="AH366" s="216"/>
      <c r="AI366" s="216"/>
      <c r="AJ366" s="216"/>
      <c r="AK366" s="216"/>
      <c r="AL366" s="216"/>
      <c r="AM366" s="216"/>
      <c r="AN366" s="216"/>
      <c r="AO366" s="216"/>
      <c r="AP366" s="216"/>
      <c r="AQ366" s="216"/>
      <c r="AR366" s="216"/>
      <c r="AS366" s="216"/>
      <c r="AT366" s="216"/>
      <c r="AU366" s="216"/>
      <c r="AV366" s="216"/>
      <c r="AW366" s="216"/>
      <c r="AX366" s="216"/>
      <c r="AY366" s="216"/>
      <c r="AZ366" s="216"/>
      <c r="BA366" s="216"/>
      <c r="BB366" s="216"/>
      <c r="BC366" s="216"/>
      <c r="BD366" s="216"/>
      <c r="BE366" s="216"/>
      <c r="BF366" s="216"/>
      <c r="BG366" s="216"/>
      <c r="BH366" s="216"/>
      <c r="BI366" s="216"/>
      <c r="BJ366" s="216"/>
      <c r="BK366" s="216"/>
      <c r="BL366" s="216"/>
      <c r="BM366" s="216"/>
      <c r="BN366" s="216"/>
    </row>
    <row r="367" spans="1:66" s="217" customFormat="1" ht="38.25" outlineLevel="1">
      <c r="A367" s="194" t="s">
        <v>653</v>
      </c>
      <c r="B367" s="201">
        <v>89696</v>
      </c>
      <c r="C367" s="138" t="s">
        <v>1325</v>
      </c>
      <c r="D367" s="139" t="s">
        <v>1121</v>
      </c>
      <c r="E367" s="140" t="s">
        <v>108</v>
      </c>
      <c r="F367" s="182">
        <v>13</v>
      </c>
      <c r="G367" s="36"/>
      <c r="H367" s="2">
        <f t="shared" si="45"/>
        <v>0</v>
      </c>
      <c r="I367" s="184" t="e">
        <f t="shared" si="46"/>
        <v>#DIV/0!</v>
      </c>
      <c r="J367" s="144"/>
      <c r="K367" s="216"/>
      <c r="L367" s="216"/>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row>
    <row r="368" spans="1:66" s="217" customFormat="1" ht="38.25" outlineLevel="1">
      <c r="A368" s="194" t="s">
        <v>654</v>
      </c>
      <c r="B368" s="201">
        <v>89701</v>
      </c>
      <c r="C368" s="138" t="s">
        <v>1325</v>
      </c>
      <c r="D368" s="139" t="s">
        <v>1122</v>
      </c>
      <c r="E368" s="140" t="s">
        <v>108</v>
      </c>
      <c r="F368" s="182">
        <v>17</v>
      </c>
      <c r="G368" s="36"/>
      <c r="H368" s="2">
        <f t="shared" si="45"/>
        <v>0</v>
      </c>
      <c r="I368" s="184" t="e">
        <f t="shared" si="46"/>
        <v>#DIV/0!</v>
      </c>
      <c r="J368" s="144"/>
      <c r="K368" s="216"/>
      <c r="L368" s="216"/>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row>
    <row r="369" spans="1:66" s="217" customFormat="1" ht="38.25" outlineLevel="1">
      <c r="A369" s="194" t="s">
        <v>655</v>
      </c>
      <c r="B369" s="201">
        <v>89704</v>
      </c>
      <c r="C369" s="138" t="s">
        <v>1325</v>
      </c>
      <c r="D369" s="139" t="s">
        <v>1123</v>
      </c>
      <c r="E369" s="140" t="s">
        <v>108</v>
      </c>
      <c r="F369" s="182">
        <v>2</v>
      </c>
      <c r="G369" s="36"/>
      <c r="H369" s="2">
        <f t="shared" si="45"/>
        <v>0</v>
      </c>
      <c r="I369" s="184" t="e">
        <f t="shared" si="46"/>
        <v>#DIV/0!</v>
      </c>
      <c r="J369" s="144"/>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row>
    <row r="370" spans="1:66" s="217" customFormat="1" ht="38.25" outlineLevel="1">
      <c r="A370" s="194" t="s">
        <v>656</v>
      </c>
      <c r="B370" s="201">
        <v>89784</v>
      </c>
      <c r="C370" s="138" t="s">
        <v>1325</v>
      </c>
      <c r="D370" s="139" t="s">
        <v>1124</v>
      </c>
      <c r="E370" s="140" t="s">
        <v>108</v>
      </c>
      <c r="F370" s="182">
        <v>17</v>
      </c>
      <c r="G370" s="36"/>
      <c r="H370" s="2">
        <f t="shared" si="45"/>
        <v>0</v>
      </c>
      <c r="I370" s="184" t="e">
        <f t="shared" si="46"/>
        <v>#DIV/0!</v>
      </c>
      <c r="J370" s="144"/>
      <c r="K370" s="216"/>
      <c r="L370" s="216"/>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row>
    <row r="371" spans="1:66" s="217" customFormat="1" ht="38.25" outlineLevel="1">
      <c r="A371" s="194" t="s">
        <v>657</v>
      </c>
      <c r="B371" s="201">
        <v>89786</v>
      </c>
      <c r="C371" s="138" t="s">
        <v>1325</v>
      </c>
      <c r="D371" s="139" t="s">
        <v>1125</v>
      </c>
      <c r="E371" s="140" t="s">
        <v>108</v>
      </c>
      <c r="F371" s="182">
        <v>3</v>
      </c>
      <c r="G371" s="36"/>
      <c r="H371" s="2">
        <f t="shared" si="45"/>
        <v>0</v>
      </c>
      <c r="I371" s="184" t="e">
        <f t="shared" si="46"/>
        <v>#DIV/0!</v>
      </c>
      <c r="J371" s="144"/>
      <c r="K371" s="216"/>
      <c r="L371" s="216"/>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row>
    <row r="372" spans="1:66" ht="38.25" outlineLevel="1">
      <c r="A372" s="194" t="s">
        <v>658</v>
      </c>
      <c r="B372" s="201">
        <v>89687</v>
      </c>
      <c r="C372" s="138" t="s">
        <v>1325</v>
      </c>
      <c r="D372" s="139" t="s">
        <v>1126</v>
      </c>
      <c r="E372" s="140" t="s">
        <v>108</v>
      </c>
      <c r="F372" s="182">
        <v>2</v>
      </c>
      <c r="G372" s="36"/>
      <c r="H372" s="2">
        <f t="shared" si="45"/>
        <v>0</v>
      </c>
      <c r="I372" s="184" t="e">
        <f t="shared" si="46"/>
        <v>#DIV/0!</v>
      </c>
      <c r="J372" s="144"/>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c r="BB372" s="72"/>
      <c r="BC372" s="72"/>
      <c r="BD372" s="72"/>
      <c r="BE372" s="72"/>
      <c r="BF372" s="72"/>
      <c r="BG372" s="72"/>
      <c r="BH372" s="72"/>
      <c r="BI372" s="72"/>
      <c r="BJ372" s="72"/>
      <c r="BK372" s="72"/>
      <c r="BL372" s="72"/>
      <c r="BM372" s="72"/>
      <c r="BN372" s="72"/>
    </row>
    <row r="373" spans="1:66" ht="38.25" outlineLevel="1">
      <c r="A373" s="194" t="s">
        <v>659</v>
      </c>
      <c r="B373" s="201">
        <v>89693</v>
      </c>
      <c r="C373" s="138" t="s">
        <v>1325</v>
      </c>
      <c r="D373" s="139" t="s">
        <v>1127</v>
      </c>
      <c r="E373" s="140" t="s">
        <v>108</v>
      </c>
      <c r="F373" s="182">
        <v>1</v>
      </c>
      <c r="G373" s="36"/>
      <c r="H373" s="2">
        <f t="shared" si="45"/>
        <v>0</v>
      </c>
      <c r="I373" s="184" t="e">
        <f t="shared" si="46"/>
        <v>#DIV/0!</v>
      </c>
      <c r="J373" s="144"/>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c r="AJ373" s="72"/>
      <c r="AK373" s="72"/>
      <c r="AL373" s="72"/>
      <c r="AM373" s="72"/>
      <c r="AN373" s="72"/>
      <c r="AO373" s="72"/>
      <c r="AP373" s="72"/>
      <c r="AQ373" s="72"/>
      <c r="AR373" s="72"/>
      <c r="AS373" s="72"/>
      <c r="AT373" s="72"/>
      <c r="AU373" s="72"/>
      <c r="AV373" s="72"/>
      <c r="AW373" s="72"/>
      <c r="AX373" s="72"/>
      <c r="AY373" s="72"/>
      <c r="AZ373" s="72"/>
      <c r="BA373" s="72"/>
      <c r="BB373" s="72"/>
      <c r="BC373" s="72"/>
      <c r="BD373" s="72"/>
      <c r="BE373" s="72"/>
      <c r="BF373" s="72"/>
      <c r="BG373" s="72"/>
      <c r="BH373" s="72"/>
      <c r="BI373" s="72"/>
      <c r="BJ373" s="72"/>
      <c r="BK373" s="72"/>
      <c r="BL373" s="72"/>
      <c r="BM373" s="72"/>
      <c r="BN373" s="72"/>
    </row>
    <row r="374" spans="1:66" ht="38.25" outlineLevel="1">
      <c r="A374" s="194" t="s">
        <v>660</v>
      </c>
      <c r="B374" s="201">
        <v>89707</v>
      </c>
      <c r="C374" s="138" t="s">
        <v>1325</v>
      </c>
      <c r="D374" s="139" t="s">
        <v>1128</v>
      </c>
      <c r="E374" s="140" t="s">
        <v>108</v>
      </c>
      <c r="F374" s="182">
        <v>21</v>
      </c>
      <c r="G374" s="36"/>
      <c r="H374" s="2">
        <f t="shared" si="45"/>
        <v>0</v>
      </c>
      <c r="I374" s="184" t="e">
        <f t="shared" si="46"/>
        <v>#DIV/0!</v>
      </c>
      <c r="J374" s="144"/>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c r="BB374" s="72"/>
      <c r="BC374" s="72"/>
      <c r="BD374" s="72"/>
      <c r="BE374" s="72"/>
      <c r="BF374" s="72"/>
      <c r="BG374" s="72"/>
      <c r="BH374" s="72"/>
      <c r="BI374" s="72"/>
      <c r="BJ374" s="72"/>
      <c r="BK374" s="72"/>
      <c r="BL374" s="72"/>
      <c r="BM374" s="72"/>
      <c r="BN374" s="72"/>
    </row>
    <row r="375" spans="1:66" s="217" customFormat="1" ht="38.25" outlineLevel="1">
      <c r="A375" s="194" t="s">
        <v>661</v>
      </c>
      <c r="B375" s="201">
        <v>89708</v>
      </c>
      <c r="C375" s="138" t="s">
        <v>1325</v>
      </c>
      <c r="D375" s="139" t="s">
        <v>1129</v>
      </c>
      <c r="E375" s="140" t="s">
        <v>108</v>
      </c>
      <c r="F375" s="182">
        <v>2</v>
      </c>
      <c r="G375" s="36"/>
      <c r="H375" s="2">
        <f t="shared" si="45"/>
        <v>0</v>
      </c>
      <c r="I375" s="184" t="e">
        <f t="shared" si="46"/>
        <v>#DIV/0!</v>
      </c>
      <c r="J375" s="144"/>
      <c r="K375" s="216"/>
      <c r="L375" s="216"/>
      <c r="M375" s="216"/>
      <c r="N375" s="216"/>
      <c r="O375" s="216"/>
      <c r="P375" s="216"/>
      <c r="Q375" s="216"/>
      <c r="R375" s="216"/>
      <c r="S375" s="216"/>
      <c r="T375" s="216"/>
      <c r="U375" s="216"/>
      <c r="V375" s="216"/>
      <c r="W375" s="216"/>
      <c r="X375" s="216"/>
      <c r="Y375" s="216"/>
      <c r="Z375" s="216"/>
      <c r="AA375" s="216"/>
      <c r="AB375" s="216"/>
      <c r="AC375" s="216"/>
      <c r="AD375" s="216"/>
      <c r="AE375" s="216"/>
      <c r="AF375" s="216"/>
      <c r="AG375" s="216"/>
      <c r="AH375" s="216"/>
      <c r="AI375" s="216"/>
      <c r="AJ375" s="216"/>
      <c r="AK375" s="216"/>
      <c r="AL375" s="216"/>
      <c r="AM375" s="216"/>
      <c r="AN375" s="216"/>
      <c r="AO375" s="216"/>
      <c r="AP375" s="216"/>
      <c r="AQ375" s="216"/>
      <c r="AR375" s="216"/>
      <c r="AS375" s="216"/>
      <c r="AT375" s="216"/>
      <c r="AU375" s="216"/>
      <c r="AV375" s="216"/>
      <c r="AW375" s="216"/>
      <c r="AX375" s="216"/>
      <c r="AY375" s="216"/>
      <c r="AZ375" s="216"/>
      <c r="BA375" s="216"/>
      <c r="BB375" s="216"/>
      <c r="BC375" s="216"/>
      <c r="BD375" s="216"/>
      <c r="BE375" s="216"/>
      <c r="BF375" s="216"/>
      <c r="BG375" s="216"/>
      <c r="BH375" s="216"/>
      <c r="BI375" s="216"/>
      <c r="BJ375" s="216"/>
      <c r="BK375" s="216"/>
      <c r="BL375" s="216"/>
      <c r="BM375" s="216"/>
      <c r="BN375" s="216"/>
    </row>
    <row r="376" spans="1:66" ht="25.5" outlineLevel="1">
      <c r="A376" s="194" t="s">
        <v>662</v>
      </c>
      <c r="B376" s="201">
        <v>98102</v>
      </c>
      <c r="C376" s="138" t="s">
        <v>1325</v>
      </c>
      <c r="D376" s="139" t="s">
        <v>1130</v>
      </c>
      <c r="E376" s="140" t="s">
        <v>108</v>
      </c>
      <c r="F376" s="182">
        <v>7</v>
      </c>
      <c r="G376" s="36"/>
      <c r="H376" s="2">
        <f t="shared" si="45"/>
        <v>0</v>
      </c>
      <c r="I376" s="184" t="e">
        <f t="shared" si="46"/>
        <v>#DIV/0!</v>
      </c>
      <c r="J376" s="144"/>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row>
    <row r="377" spans="1:66" ht="12.75" outlineLevel="1">
      <c r="A377" s="194" t="s">
        <v>663</v>
      </c>
      <c r="B377" s="201" t="s">
        <v>112</v>
      </c>
      <c r="C377" s="138" t="s">
        <v>1328</v>
      </c>
      <c r="D377" s="139" t="s">
        <v>1131</v>
      </c>
      <c r="E377" s="140" t="s">
        <v>108</v>
      </c>
      <c r="F377" s="182">
        <v>17</v>
      </c>
      <c r="G377" s="36"/>
      <c r="H377" s="2">
        <f t="shared" si="45"/>
        <v>0</v>
      </c>
      <c r="I377" s="184" t="e">
        <f t="shared" si="46"/>
        <v>#DIV/0!</v>
      </c>
      <c r="J377" s="144"/>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row>
    <row r="378" spans="1:66" ht="38.25" outlineLevel="1">
      <c r="A378" s="194" t="s">
        <v>664</v>
      </c>
      <c r="B378" s="201">
        <v>89495</v>
      </c>
      <c r="C378" s="138" t="s">
        <v>1325</v>
      </c>
      <c r="D378" s="139" t="s">
        <v>1132</v>
      </c>
      <c r="E378" s="140" t="s">
        <v>108</v>
      </c>
      <c r="F378" s="182">
        <v>19</v>
      </c>
      <c r="G378" s="36"/>
      <c r="H378" s="2">
        <f t="shared" si="45"/>
        <v>0</v>
      </c>
      <c r="I378" s="184" t="e">
        <f t="shared" si="46"/>
        <v>#DIV/0!</v>
      </c>
      <c r="J378" s="144"/>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c r="AJ378" s="72"/>
      <c r="AK378" s="72"/>
      <c r="AL378" s="72"/>
      <c r="AM378" s="72"/>
      <c r="AN378" s="72"/>
      <c r="AO378" s="72"/>
      <c r="AP378" s="72"/>
      <c r="AQ378" s="72"/>
      <c r="AR378" s="72"/>
      <c r="AS378" s="72"/>
      <c r="AT378" s="72"/>
      <c r="AU378" s="72"/>
      <c r="AV378" s="72"/>
      <c r="AW378" s="72"/>
      <c r="AX378" s="72"/>
      <c r="AY378" s="72"/>
      <c r="AZ378" s="72"/>
      <c r="BA378" s="72"/>
      <c r="BB378" s="72"/>
      <c r="BC378" s="72"/>
      <c r="BD378" s="72"/>
      <c r="BE378" s="72"/>
      <c r="BF378" s="72"/>
      <c r="BG378" s="72"/>
      <c r="BH378" s="72"/>
      <c r="BI378" s="72"/>
      <c r="BJ378" s="72"/>
      <c r="BK378" s="72"/>
      <c r="BL378" s="72"/>
      <c r="BM378" s="72"/>
      <c r="BN378" s="72"/>
    </row>
    <row r="379" spans="1:66" ht="38.25" outlineLevel="1">
      <c r="A379" s="194" t="s">
        <v>665</v>
      </c>
      <c r="B379" s="201">
        <v>89709</v>
      </c>
      <c r="C379" s="138" t="s">
        <v>1325</v>
      </c>
      <c r="D379" s="139" t="s">
        <v>1133</v>
      </c>
      <c r="E379" s="140" t="s">
        <v>108</v>
      </c>
      <c r="F379" s="182">
        <v>3</v>
      </c>
      <c r="G379" s="36"/>
      <c r="H379" s="2">
        <f t="shared" si="45"/>
        <v>0</v>
      </c>
      <c r="I379" s="184" t="e">
        <f t="shared" si="46"/>
        <v>#DIV/0!</v>
      </c>
      <c r="J379" s="144"/>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c r="AJ379" s="72"/>
      <c r="AK379" s="72"/>
      <c r="AL379" s="72"/>
      <c r="AM379" s="72"/>
      <c r="AN379" s="72"/>
      <c r="AO379" s="72"/>
      <c r="AP379" s="72"/>
      <c r="AQ379" s="72"/>
      <c r="AR379" s="72"/>
      <c r="AS379" s="72"/>
      <c r="AT379" s="72"/>
      <c r="AU379" s="72"/>
      <c r="AV379" s="72"/>
      <c r="AW379" s="72"/>
      <c r="AX379" s="72"/>
      <c r="AY379" s="72"/>
      <c r="AZ379" s="72"/>
      <c r="BA379" s="72"/>
      <c r="BB379" s="72"/>
      <c r="BC379" s="72"/>
      <c r="BD379" s="72"/>
      <c r="BE379" s="72"/>
      <c r="BF379" s="72"/>
      <c r="BG379" s="72"/>
      <c r="BH379" s="72"/>
      <c r="BI379" s="72"/>
      <c r="BJ379" s="72"/>
      <c r="BK379" s="72"/>
      <c r="BL379" s="72"/>
      <c r="BM379" s="72"/>
      <c r="BN379" s="72"/>
    </row>
    <row r="380" spans="1:66" s="217" customFormat="1" ht="38.25" outlineLevel="1">
      <c r="A380" s="194" t="s">
        <v>666</v>
      </c>
      <c r="B380" s="201">
        <v>89710</v>
      </c>
      <c r="C380" s="138" t="s">
        <v>1325</v>
      </c>
      <c r="D380" s="139" t="s">
        <v>1134</v>
      </c>
      <c r="E380" s="140" t="s">
        <v>108</v>
      </c>
      <c r="F380" s="182">
        <v>6</v>
      </c>
      <c r="G380" s="36"/>
      <c r="H380" s="2">
        <f t="shared" si="45"/>
        <v>0</v>
      </c>
      <c r="I380" s="184" t="e">
        <f t="shared" si="46"/>
        <v>#DIV/0!</v>
      </c>
      <c r="J380" s="144"/>
      <c r="K380" s="216"/>
      <c r="L380" s="216"/>
      <c r="M380" s="216"/>
      <c r="N380" s="216"/>
      <c r="O380" s="216"/>
      <c r="P380" s="216"/>
      <c r="Q380" s="216"/>
      <c r="R380" s="216"/>
      <c r="S380" s="216"/>
      <c r="T380" s="216"/>
      <c r="U380" s="216"/>
      <c r="V380" s="216"/>
      <c r="W380" s="216"/>
      <c r="X380" s="216"/>
      <c r="Y380" s="216"/>
      <c r="Z380" s="216"/>
      <c r="AA380" s="216"/>
      <c r="AB380" s="216"/>
      <c r="AC380" s="216"/>
      <c r="AD380" s="216"/>
      <c r="AE380" s="216"/>
      <c r="AF380" s="216"/>
      <c r="AG380" s="216"/>
      <c r="AH380" s="216"/>
      <c r="AI380" s="216"/>
      <c r="AJ380" s="216"/>
      <c r="AK380" s="216"/>
      <c r="AL380" s="216"/>
      <c r="AM380" s="216"/>
      <c r="AN380" s="216"/>
      <c r="AO380" s="216"/>
      <c r="AP380" s="216"/>
      <c r="AQ380" s="216"/>
      <c r="AR380" s="216"/>
      <c r="AS380" s="216"/>
      <c r="AT380" s="216"/>
      <c r="AU380" s="216"/>
      <c r="AV380" s="216"/>
      <c r="AW380" s="216"/>
      <c r="AX380" s="216"/>
      <c r="AY380" s="216"/>
      <c r="AZ380" s="216"/>
      <c r="BA380" s="216"/>
      <c r="BB380" s="216"/>
      <c r="BC380" s="216"/>
      <c r="BD380" s="216"/>
      <c r="BE380" s="216"/>
      <c r="BF380" s="216"/>
      <c r="BG380" s="216"/>
      <c r="BH380" s="216"/>
      <c r="BI380" s="216"/>
      <c r="BJ380" s="216"/>
      <c r="BK380" s="216"/>
      <c r="BL380" s="216"/>
      <c r="BM380" s="216"/>
      <c r="BN380" s="216"/>
    </row>
    <row r="381" spans="1:66" s="217" customFormat="1" ht="51" outlineLevel="1">
      <c r="A381" s="194" t="s">
        <v>667</v>
      </c>
      <c r="B381" s="201">
        <v>91793</v>
      </c>
      <c r="C381" s="138" t="s">
        <v>1325</v>
      </c>
      <c r="D381" s="139" t="s">
        <v>1135</v>
      </c>
      <c r="E381" s="140" t="s">
        <v>920</v>
      </c>
      <c r="F381" s="182">
        <v>17</v>
      </c>
      <c r="G381" s="36"/>
      <c r="H381" s="2">
        <f t="shared" si="45"/>
        <v>0</v>
      </c>
      <c r="I381" s="184" t="e">
        <f t="shared" si="46"/>
        <v>#DIV/0!</v>
      </c>
      <c r="J381" s="144"/>
      <c r="K381" s="216"/>
      <c r="L381" s="216"/>
      <c r="M381" s="216"/>
      <c r="N381" s="216"/>
      <c r="O381" s="216"/>
      <c r="P381" s="216"/>
      <c r="Q381" s="216"/>
      <c r="R381" s="216"/>
      <c r="S381" s="216"/>
      <c r="T381" s="216"/>
      <c r="U381" s="216"/>
      <c r="V381" s="216"/>
      <c r="W381" s="216"/>
      <c r="X381" s="216"/>
      <c r="Y381" s="216"/>
      <c r="Z381" s="216"/>
      <c r="AA381" s="216"/>
      <c r="AB381" s="216"/>
      <c r="AC381" s="216"/>
      <c r="AD381" s="216"/>
      <c r="AE381" s="216"/>
      <c r="AF381" s="216"/>
      <c r="AG381" s="216"/>
      <c r="AH381" s="216"/>
      <c r="AI381" s="216"/>
      <c r="AJ381" s="216"/>
      <c r="AK381" s="216"/>
      <c r="AL381" s="216"/>
      <c r="AM381" s="216"/>
      <c r="AN381" s="216"/>
      <c r="AO381" s="216"/>
      <c r="AP381" s="216"/>
      <c r="AQ381" s="216"/>
      <c r="AR381" s="216"/>
      <c r="AS381" s="216"/>
      <c r="AT381" s="216"/>
      <c r="AU381" s="216"/>
      <c r="AV381" s="216"/>
      <c r="AW381" s="216"/>
      <c r="AX381" s="216"/>
      <c r="AY381" s="216"/>
      <c r="AZ381" s="216"/>
      <c r="BA381" s="216"/>
      <c r="BB381" s="216"/>
      <c r="BC381" s="216"/>
      <c r="BD381" s="216"/>
      <c r="BE381" s="216"/>
      <c r="BF381" s="216"/>
      <c r="BG381" s="216"/>
      <c r="BH381" s="216"/>
      <c r="BI381" s="216"/>
      <c r="BJ381" s="216"/>
      <c r="BK381" s="216"/>
      <c r="BL381" s="216"/>
      <c r="BM381" s="216"/>
      <c r="BN381" s="216"/>
    </row>
    <row r="382" spans="1:66" s="217" customFormat="1" ht="51" outlineLevel="1">
      <c r="A382" s="194" t="s">
        <v>668</v>
      </c>
      <c r="B382" s="201">
        <v>91794</v>
      </c>
      <c r="C382" s="138" t="s">
        <v>1325</v>
      </c>
      <c r="D382" s="139" t="s">
        <v>1136</v>
      </c>
      <c r="E382" s="140" t="s">
        <v>920</v>
      </c>
      <c r="F382" s="182">
        <v>20</v>
      </c>
      <c r="G382" s="36"/>
      <c r="H382" s="2">
        <f t="shared" si="45"/>
        <v>0</v>
      </c>
      <c r="I382" s="184" t="e">
        <f t="shared" si="46"/>
        <v>#DIV/0!</v>
      </c>
      <c r="J382" s="144"/>
      <c r="K382" s="216"/>
      <c r="L382" s="216"/>
      <c r="M382" s="216"/>
      <c r="N382" s="216"/>
      <c r="O382" s="216"/>
      <c r="P382" s="216"/>
      <c r="Q382" s="216"/>
      <c r="R382" s="216"/>
      <c r="S382" s="216"/>
      <c r="T382" s="216"/>
      <c r="U382" s="216"/>
      <c r="V382" s="216"/>
      <c r="W382" s="216"/>
      <c r="X382" s="216"/>
      <c r="Y382" s="216"/>
      <c r="Z382" s="216"/>
      <c r="AA382" s="216"/>
      <c r="AB382" s="216"/>
      <c r="AC382" s="216"/>
      <c r="AD382" s="216"/>
      <c r="AE382" s="216"/>
      <c r="AF382" s="216"/>
      <c r="AG382" s="216"/>
      <c r="AH382" s="216"/>
      <c r="AI382" s="216"/>
      <c r="AJ382" s="216"/>
      <c r="AK382" s="216"/>
      <c r="AL382" s="216"/>
      <c r="AM382" s="216"/>
      <c r="AN382" s="216"/>
      <c r="AO382" s="216"/>
      <c r="AP382" s="216"/>
      <c r="AQ382" s="216"/>
      <c r="AR382" s="216"/>
      <c r="AS382" s="216"/>
      <c r="AT382" s="216"/>
      <c r="AU382" s="216"/>
      <c r="AV382" s="216"/>
      <c r="AW382" s="216"/>
      <c r="AX382" s="216"/>
      <c r="AY382" s="216"/>
      <c r="AZ382" s="216"/>
      <c r="BA382" s="216"/>
      <c r="BB382" s="216"/>
      <c r="BC382" s="216"/>
      <c r="BD382" s="216"/>
      <c r="BE382" s="216"/>
      <c r="BF382" s="216"/>
      <c r="BG382" s="216"/>
      <c r="BH382" s="216"/>
      <c r="BI382" s="216"/>
      <c r="BJ382" s="216"/>
      <c r="BK382" s="216"/>
      <c r="BL382" s="216"/>
      <c r="BM382" s="216"/>
      <c r="BN382" s="216"/>
    </row>
    <row r="383" spans="1:66" s="217" customFormat="1" ht="38.25" outlineLevel="1">
      <c r="A383" s="194" t="s">
        <v>669</v>
      </c>
      <c r="B383" s="201">
        <v>98065</v>
      </c>
      <c r="C383" s="138" t="s">
        <v>1325</v>
      </c>
      <c r="D383" s="139" t="s">
        <v>1137</v>
      </c>
      <c r="E383" s="140" t="s">
        <v>108</v>
      </c>
      <c r="F383" s="182">
        <v>1</v>
      </c>
      <c r="G383" s="36"/>
      <c r="H383" s="2">
        <f t="shared" si="45"/>
        <v>0</v>
      </c>
      <c r="I383" s="184" t="e">
        <f t="shared" si="46"/>
        <v>#DIV/0!</v>
      </c>
      <c r="J383" s="144"/>
      <c r="K383" s="216"/>
      <c r="L383" s="216"/>
      <c r="M383" s="216"/>
      <c r="N383" s="216"/>
      <c r="O383" s="216"/>
      <c r="P383" s="216"/>
      <c r="Q383" s="216"/>
      <c r="R383" s="216"/>
      <c r="S383" s="216"/>
      <c r="T383" s="216"/>
      <c r="U383" s="216"/>
      <c r="V383" s="216"/>
      <c r="W383" s="216"/>
      <c r="X383" s="216"/>
      <c r="Y383" s="216"/>
      <c r="Z383" s="216"/>
      <c r="AA383" s="216"/>
      <c r="AB383" s="216"/>
      <c r="AC383" s="216"/>
      <c r="AD383" s="216"/>
      <c r="AE383" s="216"/>
      <c r="AF383" s="216"/>
      <c r="AG383" s="216"/>
      <c r="AH383" s="216"/>
      <c r="AI383" s="216"/>
      <c r="AJ383" s="216"/>
      <c r="AK383" s="216"/>
      <c r="AL383" s="216"/>
      <c r="AM383" s="216"/>
      <c r="AN383" s="216"/>
      <c r="AO383" s="216"/>
      <c r="AP383" s="216"/>
      <c r="AQ383" s="216"/>
      <c r="AR383" s="216"/>
      <c r="AS383" s="216"/>
      <c r="AT383" s="216"/>
      <c r="AU383" s="216"/>
      <c r="AV383" s="216"/>
      <c r="AW383" s="216"/>
      <c r="AX383" s="216"/>
      <c r="AY383" s="216"/>
      <c r="AZ383" s="216"/>
      <c r="BA383" s="216"/>
      <c r="BB383" s="216"/>
      <c r="BC383" s="216"/>
      <c r="BD383" s="216"/>
      <c r="BE383" s="216"/>
      <c r="BF383" s="216"/>
      <c r="BG383" s="216"/>
      <c r="BH383" s="216"/>
      <c r="BI383" s="216"/>
      <c r="BJ383" s="216"/>
      <c r="BK383" s="216"/>
      <c r="BL383" s="216"/>
      <c r="BM383" s="216"/>
      <c r="BN383" s="216"/>
    </row>
    <row r="384" spans="1:66" s="217" customFormat="1" ht="25.5" outlineLevel="1">
      <c r="A384" s="194" t="s">
        <v>670</v>
      </c>
      <c r="B384" s="201" t="s">
        <v>326</v>
      </c>
      <c r="C384" s="138" t="s">
        <v>1327</v>
      </c>
      <c r="D384" s="139" t="s">
        <v>1138</v>
      </c>
      <c r="E384" s="140" t="s">
        <v>108</v>
      </c>
      <c r="F384" s="182">
        <v>1</v>
      </c>
      <c r="G384" s="36"/>
      <c r="H384" s="2">
        <f t="shared" si="45"/>
        <v>0</v>
      </c>
      <c r="I384" s="184" t="e">
        <f t="shared" si="46"/>
        <v>#DIV/0!</v>
      </c>
      <c r="J384" s="144"/>
      <c r="K384" s="216"/>
      <c r="L384" s="216"/>
      <c r="M384" s="216"/>
      <c r="N384" s="216"/>
      <c r="O384" s="216"/>
      <c r="P384" s="216"/>
      <c r="Q384" s="216"/>
      <c r="R384" s="216"/>
      <c r="S384" s="216"/>
      <c r="T384" s="216"/>
      <c r="U384" s="216"/>
      <c r="V384" s="216"/>
      <c r="W384" s="216"/>
      <c r="X384" s="216"/>
      <c r="Y384" s="216"/>
      <c r="Z384" s="216"/>
      <c r="AA384" s="216"/>
      <c r="AB384" s="216"/>
      <c r="AC384" s="216"/>
      <c r="AD384" s="216"/>
      <c r="AE384" s="216"/>
      <c r="AF384" s="216"/>
      <c r="AG384" s="216"/>
      <c r="AH384" s="216"/>
      <c r="AI384" s="216"/>
      <c r="AJ384" s="216"/>
      <c r="AK384" s="216"/>
      <c r="AL384" s="216"/>
      <c r="AM384" s="216"/>
      <c r="AN384" s="216"/>
      <c r="AO384" s="216"/>
      <c r="AP384" s="216"/>
      <c r="AQ384" s="216"/>
      <c r="AR384" s="216"/>
      <c r="AS384" s="216"/>
      <c r="AT384" s="216"/>
      <c r="AU384" s="216"/>
      <c r="AV384" s="216"/>
      <c r="AW384" s="216"/>
      <c r="AX384" s="216"/>
      <c r="AY384" s="216"/>
      <c r="AZ384" s="216"/>
      <c r="BA384" s="216"/>
      <c r="BB384" s="216"/>
      <c r="BC384" s="216"/>
      <c r="BD384" s="216"/>
      <c r="BE384" s="216"/>
      <c r="BF384" s="216"/>
      <c r="BG384" s="216"/>
      <c r="BH384" s="216"/>
      <c r="BI384" s="216"/>
      <c r="BJ384" s="216"/>
      <c r="BK384" s="216"/>
      <c r="BL384" s="216"/>
      <c r="BM384" s="216"/>
      <c r="BN384" s="216"/>
    </row>
    <row r="385" spans="1:66" s="209" customFormat="1" ht="12.75" outlineLevel="1">
      <c r="A385" s="496" t="s">
        <v>671</v>
      </c>
      <c r="B385" s="497"/>
      <c r="C385" s="146"/>
      <c r="D385" s="153" t="s">
        <v>696</v>
      </c>
      <c r="E385" s="148">
        <f>SUM(H386:H417)</f>
        <v>0</v>
      </c>
      <c r="F385" s="148"/>
      <c r="G385" s="148"/>
      <c r="H385" s="148"/>
      <c r="I385" s="149" t="e">
        <f>E385/$G$609</f>
        <v>#DIV/0!</v>
      </c>
      <c r="J385" s="144"/>
      <c r="K385" s="208"/>
      <c r="L385" s="208"/>
      <c r="M385" s="208"/>
      <c r="N385" s="208"/>
      <c r="O385" s="208"/>
      <c r="P385" s="208"/>
      <c r="Q385" s="208"/>
      <c r="R385" s="208"/>
      <c r="S385" s="208"/>
      <c r="T385" s="208"/>
      <c r="U385" s="208"/>
      <c r="V385" s="208"/>
      <c r="W385" s="208"/>
      <c r="X385" s="208"/>
      <c r="Y385" s="208"/>
      <c r="Z385" s="208"/>
      <c r="AA385" s="208"/>
      <c r="AB385" s="208"/>
      <c r="AC385" s="208"/>
      <c r="AD385" s="208"/>
      <c r="AE385" s="208"/>
      <c r="AF385" s="208"/>
      <c r="AG385" s="208"/>
      <c r="AH385" s="208"/>
      <c r="AI385" s="208"/>
      <c r="AJ385" s="208"/>
      <c r="AK385" s="208"/>
      <c r="AL385" s="208"/>
      <c r="AM385" s="208"/>
      <c r="AN385" s="208"/>
      <c r="AO385" s="208"/>
      <c r="AP385" s="208"/>
      <c r="AQ385" s="208"/>
      <c r="AR385" s="208"/>
      <c r="AS385" s="208"/>
      <c r="AT385" s="208"/>
      <c r="AU385" s="208"/>
      <c r="AV385" s="208"/>
      <c r="AW385" s="208"/>
      <c r="AX385" s="208"/>
      <c r="AY385" s="208"/>
      <c r="AZ385" s="208"/>
      <c r="BA385" s="208"/>
      <c r="BB385" s="208"/>
      <c r="BC385" s="208"/>
      <c r="BD385" s="208"/>
      <c r="BE385" s="208"/>
      <c r="BF385" s="208"/>
      <c r="BG385" s="208"/>
      <c r="BH385" s="208"/>
      <c r="BI385" s="208"/>
      <c r="BJ385" s="208"/>
      <c r="BK385" s="208"/>
      <c r="BL385" s="208"/>
      <c r="BM385" s="208"/>
      <c r="BN385" s="208"/>
    </row>
    <row r="386" spans="1:66" s="217" customFormat="1" ht="38.25" outlineLevel="1">
      <c r="A386" s="194" t="s">
        <v>672</v>
      </c>
      <c r="B386" s="201">
        <v>95470</v>
      </c>
      <c r="C386" s="138" t="s">
        <v>1325</v>
      </c>
      <c r="D386" s="139" t="s">
        <v>1139</v>
      </c>
      <c r="E386" s="140" t="s">
        <v>108</v>
      </c>
      <c r="F386" s="182">
        <v>6</v>
      </c>
      <c r="G386" s="36"/>
      <c r="H386" s="2">
        <f aca="true" t="shared" si="47" ref="H386:H417">ROUND(_xlfn.IFERROR(F386*G386," - "),2)</f>
        <v>0</v>
      </c>
      <c r="I386" s="184" t="e">
        <f aca="true" t="shared" si="48" ref="I386:I405">H386/$G$609</f>
        <v>#DIV/0!</v>
      </c>
      <c r="J386" s="144"/>
      <c r="K386" s="216"/>
      <c r="L386" s="216"/>
      <c r="M386" s="216"/>
      <c r="N386" s="216"/>
      <c r="O386" s="216"/>
      <c r="P386" s="216"/>
      <c r="Q386" s="216"/>
      <c r="R386" s="216"/>
      <c r="S386" s="216"/>
      <c r="T386" s="216"/>
      <c r="U386" s="216"/>
      <c r="V386" s="216"/>
      <c r="W386" s="216"/>
      <c r="X386" s="216"/>
      <c r="Y386" s="216"/>
      <c r="Z386" s="216"/>
      <c r="AA386" s="216"/>
      <c r="AB386" s="216"/>
      <c r="AC386" s="216"/>
      <c r="AD386" s="216"/>
      <c r="AE386" s="216"/>
      <c r="AF386" s="216"/>
      <c r="AG386" s="216"/>
      <c r="AH386" s="216"/>
      <c r="AI386" s="216"/>
      <c r="AJ386" s="216"/>
      <c r="AK386" s="216"/>
      <c r="AL386" s="216"/>
      <c r="AM386" s="216"/>
      <c r="AN386" s="216"/>
      <c r="AO386" s="216"/>
      <c r="AP386" s="216"/>
      <c r="AQ386" s="216"/>
      <c r="AR386" s="216"/>
      <c r="AS386" s="216"/>
      <c r="AT386" s="216"/>
      <c r="AU386" s="216"/>
      <c r="AV386" s="216"/>
      <c r="AW386" s="216"/>
      <c r="AX386" s="216"/>
      <c r="AY386" s="216"/>
      <c r="AZ386" s="216"/>
      <c r="BA386" s="216"/>
      <c r="BB386" s="216"/>
      <c r="BC386" s="216"/>
      <c r="BD386" s="216"/>
      <c r="BE386" s="216"/>
      <c r="BF386" s="216"/>
      <c r="BG386" s="216"/>
      <c r="BH386" s="216"/>
      <c r="BI386" s="216"/>
      <c r="BJ386" s="216"/>
      <c r="BK386" s="216"/>
      <c r="BL386" s="216"/>
      <c r="BM386" s="216"/>
      <c r="BN386" s="216"/>
    </row>
    <row r="387" spans="1:66" s="217" customFormat="1" ht="25.5" outlineLevel="1">
      <c r="A387" s="194" t="s">
        <v>673</v>
      </c>
      <c r="B387" s="201">
        <v>100848</v>
      </c>
      <c r="C387" s="138" t="s">
        <v>1325</v>
      </c>
      <c r="D387" s="139" t="s">
        <v>1140</v>
      </c>
      <c r="E387" s="140" t="s">
        <v>108</v>
      </c>
      <c r="F387" s="182">
        <v>18</v>
      </c>
      <c r="G387" s="36"/>
      <c r="H387" s="2">
        <f t="shared" si="47"/>
        <v>0</v>
      </c>
      <c r="I387" s="184" t="e">
        <f t="shared" si="48"/>
        <v>#DIV/0!</v>
      </c>
      <c r="J387" s="144"/>
      <c r="K387" s="216"/>
      <c r="L387" s="216"/>
      <c r="M387" s="216"/>
      <c r="N387" s="216"/>
      <c r="O387" s="216"/>
      <c r="P387" s="216"/>
      <c r="Q387" s="216"/>
      <c r="R387" s="216"/>
      <c r="S387" s="216"/>
      <c r="T387" s="216"/>
      <c r="U387" s="216"/>
      <c r="V387" s="216"/>
      <c r="W387" s="216"/>
      <c r="X387" s="216"/>
      <c r="Y387" s="216"/>
      <c r="Z387" s="216"/>
      <c r="AA387" s="216"/>
      <c r="AB387" s="216"/>
      <c r="AC387" s="216"/>
      <c r="AD387" s="216"/>
      <c r="AE387" s="216"/>
      <c r="AF387" s="216"/>
      <c r="AG387" s="216"/>
      <c r="AH387" s="216"/>
      <c r="AI387" s="216"/>
      <c r="AJ387" s="216"/>
      <c r="AK387" s="216"/>
      <c r="AL387" s="216"/>
      <c r="AM387" s="216"/>
      <c r="AN387" s="216"/>
      <c r="AO387" s="216"/>
      <c r="AP387" s="216"/>
      <c r="AQ387" s="216"/>
      <c r="AR387" s="216"/>
      <c r="AS387" s="216"/>
      <c r="AT387" s="216"/>
      <c r="AU387" s="216"/>
      <c r="AV387" s="216"/>
      <c r="AW387" s="216"/>
      <c r="AX387" s="216"/>
      <c r="AY387" s="216"/>
      <c r="AZ387" s="216"/>
      <c r="BA387" s="216"/>
      <c r="BB387" s="216"/>
      <c r="BC387" s="216"/>
      <c r="BD387" s="216"/>
      <c r="BE387" s="216"/>
      <c r="BF387" s="216"/>
      <c r="BG387" s="216"/>
      <c r="BH387" s="216"/>
      <c r="BI387" s="216"/>
      <c r="BJ387" s="216"/>
      <c r="BK387" s="216"/>
      <c r="BL387" s="216"/>
      <c r="BM387" s="216"/>
      <c r="BN387" s="216"/>
    </row>
    <row r="388" spans="1:66" s="217" customFormat="1" ht="25.5" outlineLevel="1">
      <c r="A388" s="194" t="s">
        <v>674</v>
      </c>
      <c r="B388" s="201">
        <v>99857</v>
      </c>
      <c r="C388" s="138" t="s">
        <v>1325</v>
      </c>
      <c r="D388" s="139" t="s">
        <v>1141</v>
      </c>
      <c r="E388" s="140" t="s">
        <v>920</v>
      </c>
      <c r="F388" s="182">
        <v>19.4</v>
      </c>
      <c r="G388" s="36"/>
      <c r="H388" s="2">
        <f t="shared" si="47"/>
        <v>0</v>
      </c>
      <c r="I388" s="184" t="e">
        <f t="shared" si="48"/>
        <v>#DIV/0!</v>
      </c>
      <c r="J388" s="144"/>
      <c r="K388" s="216"/>
      <c r="L388" s="216"/>
      <c r="M388" s="216"/>
      <c r="N388" s="216"/>
      <c r="O388" s="216"/>
      <c r="P388" s="216"/>
      <c r="Q388" s="216"/>
      <c r="R388" s="216"/>
      <c r="S388" s="216"/>
      <c r="T388" s="216"/>
      <c r="U388" s="216"/>
      <c r="V388" s="216"/>
      <c r="W388" s="216"/>
      <c r="X388" s="216"/>
      <c r="Y388" s="216"/>
      <c r="Z388" s="216"/>
      <c r="AA388" s="216"/>
      <c r="AB388" s="216"/>
      <c r="AC388" s="216"/>
      <c r="AD388" s="216"/>
      <c r="AE388" s="216"/>
      <c r="AF388" s="216"/>
      <c r="AG388" s="216"/>
      <c r="AH388" s="216"/>
      <c r="AI388" s="216"/>
      <c r="AJ388" s="216"/>
      <c r="AK388" s="216"/>
      <c r="AL388" s="216"/>
      <c r="AM388" s="216"/>
      <c r="AN388" s="216"/>
      <c r="AO388" s="216"/>
      <c r="AP388" s="216"/>
      <c r="AQ388" s="216"/>
      <c r="AR388" s="216"/>
      <c r="AS388" s="216"/>
      <c r="AT388" s="216"/>
      <c r="AU388" s="216"/>
      <c r="AV388" s="216"/>
      <c r="AW388" s="216"/>
      <c r="AX388" s="216"/>
      <c r="AY388" s="216"/>
      <c r="AZ388" s="216"/>
      <c r="BA388" s="216"/>
      <c r="BB388" s="216"/>
      <c r="BC388" s="216"/>
      <c r="BD388" s="216"/>
      <c r="BE388" s="216"/>
      <c r="BF388" s="216"/>
      <c r="BG388" s="216"/>
      <c r="BH388" s="216"/>
      <c r="BI388" s="216"/>
      <c r="BJ388" s="216"/>
      <c r="BK388" s="216"/>
      <c r="BL388" s="216"/>
      <c r="BM388" s="216"/>
      <c r="BN388" s="216"/>
    </row>
    <row r="389" spans="1:66" s="217" customFormat="1" ht="25.5" outlineLevel="1">
      <c r="A389" s="194" t="s">
        <v>675</v>
      </c>
      <c r="B389" s="201">
        <v>99635</v>
      </c>
      <c r="C389" s="138" t="s">
        <v>1325</v>
      </c>
      <c r="D389" s="139" t="s">
        <v>1142</v>
      </c>
      <c r="E389" s="140" t="s">
        <v>108</v>
      </c>
      <c r="F389" s="182">
        <v>24</v>
      </c>
      <c r="G389" s="36"/>
      <c r="H389" s="2">
        <f t="shared" si="47"/>
        <v>0</v>
      </c>
      <c r="I389" s="184" t="e">
        <f t="shared" si="48"/>
        <v>#DIV/0!</v>
      </c>
      <c r="J389" s="144"/>
      <c r="K389" s="216"/>
      <c r="L389" s="216"/>
      <c r="M389" s="216"/>
      <c r="N389" s="216"/>
      <c r="O389" s="216"/>
      <c r="P389" s="216"/>
      <c r="Q389" s="216"/>
      <c r="R389" s="216"/>
      <c r="S389" s="216"/>
      <c r="T389" s="216"/>
      <c r="U389" s="216"/>
      <c r="V389" s="216"/>
      <c r="W389" s="216"/>
      <c r="X389" s="216"/>
      <c r="Y389" s="216"/>
      <c r="Z389" s="216"/>
      <c r="AA389" s="216"/>
      <c r="AB389" s="216"/>
      <c r="AC389" s="216"/>
      <c r="AD389" s="216"/>
      <c r="AE389" s="216"/>
      <c r="AF389" s="216"/>
      <c r="AG389" s="216"/>
      <c r="AH389" s="216"/>
      <c r="AI389" s="216"/>
      <c r="AJ389" s="216"/>
      <c r="AK389" s="216"/>
      <c r="AL389" s="216"/>
      <c r="AM389" s="216"/>
      <c r="AN389" s="216"/>
      <c r="AO389" s="216"/>
      <c r="AP389" s="216"/>
      <c r="AQ389" s="216"/>
      <c r="AR389" s="216"/>
      <c r="AS389" s="216"/>
      <c r="AT389" s="216"/>
      <c r="AU389" s="216"/>
      <c r="AV389" s="216"/>
      <c r="AW389" s="216"/>
      <c r="AX389" s="216"/>
      <c r="AY389" s="216"/>
      <c r="AZ389" s="216"/>
      <c r="BA389" s="216"/>
      <c r="BB389" s="216"/>
      <c r="BC389" s="216"/>
      <c r="BD389" s="216"/>
      <c r="BE389" s="216"/>
      <c r="BF389" s="216"/>
      <c r="BG389" s="216"/>
      <c r="BH389" s="216"/>
      <c r="BI389" s="216"/>
      <c r="BJ389" s="216"/>
      <c r="BK389" s="216"/>
      <c r="BL389" s="216"/>
      <c r="BM389" s="216"/>
      <c r="BN389" s="216"/>
    </row>
    <row r="390" spans="1:66" ht="25.5" outlineLevel="1">
      <c r="A390" s="194" t="s">
        <v>676</v>
      </c>
      <c r="B390" s="201">
        <v>86901</v>
      </c>
      <c r="C390" s="138" t="s">
        <v>1325</v>
      </c>
      <c r="D390" s="139" t="s">
        <v>1143</v>
      </c>
      <c r="E390" s="140" t="s">
        <v>108</v>
      </c>
      <c r="F390" s="182">
        <v>22</v>
      </c>
      <c r="G390" s="36"/>
      <c r="H390" s="2">
        <f t="shared" si="47"/>
        <v>0</v>
      </c>
      <c r="I390" s="184" t="e">
        <f t="shared" si="48"/>
        <v>#DIV/0!</v>
      </c>
      <c r="J390" s="144"/>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c r="AJ390" s="72"/>
      <c r="AK390" s="72"/>
      <c r="AL390" s="72"/>
      <c r="AM390" s="72"/>
      <c r="AN390" s="72"/>
      <c r="AO390" s="72"/>
      <c r="AP390" s="72"/>
      <c r="AQ390" s="72"/>
      <c r="AR390" s="72"/>
      <c r="AS390" s="72"/>
      <c r="AT390" s="72"/>
      <c r="AU390" s="72"/>
      <c r="AV390" s="72"/>
      <c r="AW390" s="72"/>
      <c r="AX390" s="72"/>
      <c r="AY390" s="72"/>
      <c r="AZ390" s="72"/>
      <c r="BA390" s="72"/>
      <c r="BB390" s="72"/>
      <c r="BC390" s="72"/>
      <c r="BD390" s="72"/>
      <c r="BE390" s="72"/>
      <c r="BF390" s="72"/>
      <c r="BG390" s="72"/>
      <c r="BH390" s="72"/>
      <c r="BI390" s="72"/>
      <c r="BJ390" s="72"/>
      <c r="BK390" s="72"/>
      <c r="BL390" s="72"/>
      <c r="BM390" s="72"/>
      <c r="BN390" s="72"/>
    </row>
    <row r="391" spans="1:66" s="209" customFormat="1" ht="12.75" outlineLevel="1">
      <c r="A391" s="194" t="s">
        <v>677</v>
      </c>
      <c r="B391" s="201" t="s">
        <v>317</v>
      </c>
      <c r="C391" s="138" t="s">
        <v>1327</v>
      </c>
      <c r="D391" s="139" t="s">
        <v>1144</v>
      </c>
      <c r="E391" s="140" t="s">
        <v>108</v>
      </c>
      <c r="F391" s="182">
        <v>7</v>
      </c>
      <c r="G391" s="36"/>
      <c r="H391" s="2">
        <f t="shared" si="47"/>
        <v>0</v>
      </c>
      <c r="I391" s="184" t="e">
        <f t="shared" si="48"/>
        <v>#DIV/0!</v>
      </c>
      <c r="J391" s="144"/>
      <c r="K391" s="208"/>
      <c r="L391" s="208"/>
      <c r="M391" s="208"/>
      <c r="N391" s="208"/>
      <c r="O391" s="208"/>
      <c r="P391" s="208"/>
      <c r="Q391" s="208"/>
      <c r="R391" s="208"/>
      <c r="S391" s="208"/>
      <c r="T391" s="208"/>
      <c r="U391" s="208"/>
      <c r="V391" s="208"/>
      <c r="W391" s="208"/>
      <c r="X391" s="208"/>
      <c r="Y391" s="208"/>
      <c r="Z391" s="208"/>
      <c r="AA391" s="208"/>
      <c r="AB391" s="208"/>
      <c r="AC391" s="208"/>
      <c r="AD391" s="208"/>
      <c r="AE391" s="208"/>
      <c r="AF391" s="208"/>
      <c r="AG391" s="208"/>
      <c r="AH391" s="208"/>
      <c r="AI391" s="208"/>
      <c r="AJ391" s="208"/>
      <c r="AK391" s="208"/>
      <c r="AL391" s="208"/>
      <c r="AM391" s="208"/>
      <c r="AN391" s="208"/>
      <c r="AO391" s="208"/>
      <c r="AP391" s="208"/>
      <c r="AQ391" s="208"/>
      <c r="AR391" s="208"/>
      <c r="AS391" s="208"/>
      <c r="AT391" s="208"/>
      <c r="AU391" s="208"/>
      <c r="AV391" s="208"/>
      <c r="AW391" s="208"/>
      <c r="AX391" s="208"/>
      <c r="AY391" s="208"/>
      <c r="AZ391" s="208"/>
      <c r="BA391" s="208"/>
      <c r="BB391" s="208"/>
      <c r="BC391" s="208"/>
      <c r="BD391" s="208"/>
      <c r="BE391" s="208"/>
      <c r="BF391" s="208"/>
      <c r="BG391" s="208"/>
      <c r="BH391" s="208"/>
      <c r="BI391" s="208"/>
      <c r="BJ391" s="208"/>
      <c r="BK391" s="208"/>
      <c r="BL391" s="208"/>
      <c r="BM391" s="208"/>
      <c r="BN391" s="208"/>
    </row>
    <row r="392" spans="1:66" s="217" customFormat="1" ht="12.75" outlineLevel="1">
      <c r="A392" s="194" t="s">
        <v>678</v>
      </c>
      <c r="B392" s="201" t="s">
        <v>316</v>
      </c>
      <c r="C392" s="138" t="s">
        <v>1327</v>
      </c>
      <c r="D392" s="139" t="s">
        <v>1145</v>
      </c>
      <c r="E392" s="140" t="s">
        <v>108</v>
      </c>
      <c r="F392" s="182">
        <v>10</v>
      </c>
      <c r="G392" s="36"/>
      <c r="H392" s="2">
        <f t="shared" si="47"/>
        <v>0</v>
      </c>
      <c r="I392" s="184" t="e">
        <f t="shared" si="48"/>
        <v>#DIV/0!</v>
      </c>
      <c r="J392" s="144"/>
      <c r="K392" s="216"/>
      <c r="L392" s="216"/>
      <c r="M392" s="216"/>
      <c r="N392" s="216"/>
      <c r="O392" s="216"/>
      <c r="P392" s="216"/>
      <c r="Q392" s="216"/>
      <c r="R392" s="216"/>
      <c r="S392" s="216"/>
      <c r="T392" s="216"/>
      <c r="U392" s="216"/>
      <c r="V392" s="216"/>
      <c r="W392" s="216"/>
      <c r="X392" s="216"/>
      <c r="Y392" s="216"/>
      <c r="Z392" s="216"/>
      <c r="AA392" s="216"/>
      <c r="AB392" s="216"/>
      <c r="AC392" s="216"/>
      <c r="AD392" s="216"/>
      <c r="AE392" s="216"/>
      <c r="AF392" s="216"/>
      <c r="AG392" s="216"/>
      <c r="AH392" s="216"/>
      <c r="AI392" s="216"/>
      <c r="AJ392" s="216"/>
      <c r="AK392" s="216"/>
      <c r="AL392" s="216"/>
      <c r="AM392" s="216"/>
      <c r="AN392" s="216"/>
      <c r="AO392" s="216"/>
      <c r="AP392" s="216"/>
      <c r="AQ392" s="216"/>
      <c r="AR392" s="216"/>
      <c r="AS392" s="216"/>
      <c r="AT392" s="216"/>
      <c r="AU392" s="216"/>
      <c r="AV392" s="216"/>
      <c r="AW392" s="216"/>
      <c r="AX392" s="216"/>
      <c r="AY392" s="216"/>
      <c r="AZ392" s="216"/>
      <c r="BA392" s="216"/>
      <c r="BB392" s="216"/>
      <c r="BC392" s="216"/>
      <c r="BD392" s="216"/>
      <c r="BE392" s="216"/>
      <c r="BF392" s="216"/>
      <c r="BG392" s="216"/>
      <c r="BH392" s="216"/>
      <c r="BI392" s="216"/>
      <c r="BJ392" s="216"/>
      <c r="BK392" s="216"/>
      <c r="BL392" s="216"/>
      <c r="BM392" s="216"/>
      <c r="BN392" s="216"/>
    </row>
    <row r="393" spans="1:66" s="217" customFormat="1" ht="12.75" outlineLevel="1">
      <c r="A393" s="194" t="s">
        <v>679</v>
      </c>
      <c r="B393" s="201" t="s">
        <v>318</v>
      </c>
      <c r="C393" s="138" t="s">
        <v>1327</v>
      </c>
      <c r="D393" s="139" t="s">
        <v>1146</v>
      </c>
      <c r="E393" s="140" t="s">
        <v>108</v>
      </c>
      <c r="F393" s="182">
        <v>1</v>
      </c>
      <c r="G393" s="36"/>
      <c r="H393" s="2">
        <f t="shared" si="47"/>
        <v>0</v>
      </c>
      <c r="I393" s="184" t="e">
        <f t="shared" si="48"/>
        <v>#DIV/0!</v>
      </c>
      <c r="J393" s="144"/>
      <c r="K393" s="216"/>
      <c r="L393" s="216"/>
      <c r="M393" s="216"/>
      <c r="N393" s="216"/>
      <c r="O393" s="216"/>
      <c r="P393" s="216"/>
      <c r="Q393" s="216"/>
      <c r="R393" s="216"/>
      <c r="S393" s="216"/>
      <c r="T393" s="216"/>
      <c r="U393" s="216"/>
      <c r="V393" s="216"/>
      <c r="W393" s="216"/>
      <c r="X393" s="216"/>
      <c r="Y393" s="216"/>
      <c r="Z393" s="216"/>
      <c r="AA393" s="216"/>
      <c r="AB393" s="216"/>
      <c r="AC393" s="216"/>
      <c r="AD393" s="216"/>
      <c r="AE393" s="216"/>
      <c r="AF393" s="216"/>
      <c r="AG393" s="216"/>
      <c r="AH393" s="216"/>
      <c r="AI393" s="216"/>
      <c r="AJ393" s="216"/>
      <c r="AK393" s="216"/>
      <c r="AL393" s="216"/>
      <c r="AM393" s="216"/>
      <c r="AN393" s="216"/>
      <c r="AO393" s="216"/>
      <c r="AP393" s="216"/>
      <c r="AQ393" s="216"/>
      <c r="AR393" s="216"/>
      <c r="AS393" s="216"/>
      <c r="AT393" s="216"/>
      <c r="AU393" s="216"/>
      <c r="AV393" s="216"/>
      <c r="AW393" s="216"/>
      <c r="AX393" s="216"/>
      <c r="AY393" s="216"/>
      <c r="AZ393" s="216"/>
      <c r="BA393" s="216"/>
      <c r="BB393" s="216"/>
      <c r="BC393" s="216"/>
      <c r="BD393" s="216"/>
      <c r="BE393" s="216"/>
      <c r="BF393" s="216"/>
      <c r="BG393" s="216"/>
      <c r="BH393" s="216"/>
      <c r="BI393" s="216"/>
      <c r="BJ393" s="216"/>
      <c r="BK393" s="216"/>
      <c r="BL393" s="216"/>
      <c r="BM393" s="216"/>
      <c r="BN393" s="216"/>
    </row>
    <row r="394" spans="1:66" s="217" customFormat="1" ht="12.75" outlineLevel="1">
      <c r="A394" s="194" t="s">
        <v>680</v>
      </c>
      <c r="B394" s="201" t="s">
        <v>319</v>
      </c>
      <c r="C394" s="138" t="s">
        <v>1327</v>
      </c>
      <c r="D394" s="139" t="s">
        <v>1147</v>
      </c>
      <c r="E394" s="140" t="s">
        <v>108</v>
      </c>
      <c r="F394" s="182">
        <v>18</v>
      </c>
      <c r="G394" s="36"/>
      <c r="H394" s="2">
        <f t="shared" si="47"/>
        <v>0</v>
      </c>
      <c r="I394" s="184" t="e">
        <f t="shared" si="48"/>
        <v>#DIV/0!</v>
      </c>
      <c r="J394" s="144"/>
      <c r="K394" s="216"/>
      <c r="L394" s="216"/>
      <c r="M394" s="216"/>
      <c r="N394" s="216"/>
      <c r="O394" s="216"/>
      <c r="P394" s="216"/>
      <c r="Q394" s="216"/>
      <c r="R394" s="216"/>
      <c r="S394" s="216"/>
      <c r="T394" s="216"/>
      <c r="U394" s="216"/>
      <c r="V394" s="216"/>
      <c r="W394" s="216"/>
      <c r="X394" s="216"/>
      <c r="Y394" s="216"/>
      <c r="Z394" s="216"/>
      <c r="AA394" s="216"/>
      <c r="AB394" s="216"/>
      <c r="AC394" s="216"/>
      <c r="AD394" s="216"/>
      <c r="AE394" s="216"/>
      <c r="AF394" s="216"/>
      <c r="AG394" s="216"/>
      <c r="AH394" s="216"/>
      <c r="AI394" s="216"/>
      <c r="AJ394" s="216"/>
      <c r="AK394" s="216"/>
      <c r="AL394" s="216"/>
      <c r="AM394" s="216"/>
      <c r="AN394" s="216"/>
      <c r="AO394" s="216"/>
      <c r="AP394" s="216"/>
      <c r="AQ394" s="216"/>
      <c r="AR394" s="216"/>
      <c r="AS394" s="216"/>
      <c r="AT394" s="216"/>
      <c r="AU394" s="216"/>
      <c r="AV394" s="216"/>
      <c r="AW394" s="216"/>
      <c r="AX394" s="216"/>
      <c r="AY394" s="216"/>
      <c r="AZ394" s="216"/>
      <c r="BA394" s="216"/>
      <c r="BB394" s="216"/>
      <c r="BC394" s="216"/>
      <c r="BD394" s="216"/>
      <c r="BE394" s="216"/>
      <c r="BF394" s="216"/>
      <c r="BG394" s="216"/>
      <c r="BH394" s="216"/>
      <c r="BI394" s="216"/>
      <c r="BJ394" s="216"/>
      <c r="BK394" s="216"/>
      <c r="BL394" s="216"/>
      <c r="BM394" s="216"/>
      <c r="BN394" s="216"/>
    </row>
    <row r="395" spans="1:66" s="217" customFormat="1" ht="12.75" outlineLevel="1">
      <c r="A395" s="194" t="s">
        <v>681</v>
      </c>
      <c r="B395" s="201" t="s">
        <v>320</v>
      </c>
      <c r="C395" s="138" t="s">
        <v>1327</v>
      </c>
      <c r="D395" s="139" t="s">
        <v>1148</v>
      </c>
      <c r="E395" s="140" t="s">
        <v>108</v>
      </c>
      <c r="F395" s="182">
        <v>18</v>
      </c>
      <c r="G395" s="36"/>
      <c r="H395" s="2">
        <f t="shared" si="47"/>
        <v>0</v>
      </c>
      <c r="I395" s="184" t="e">
        <f t="shared" si="48"/>
        <v>#DIV/0!</v>
      </c>
      <c r="J395" s="144"/>
      <c r="K395" s="216"/>
      <c r="L395" s="216"/>
      <c r="M395" s="216"/>
      <c r="N395" s="216"/>
      <c r="O395" s="216"/>
      <c r="P395" s="216"/>
      <c r="Q395" s="216"/>
      <c r="R395" s="216"/>
      <c r="S395" s="216"/>
      <c r="T395" s="216"/>
      <c r="U395" s="216"/>
      <c r="V395" s="216"/>
      <c r="W395" s="216"/>
      <c r="X395" s="216"/>
      <c r="Y395" s="216"/>
      <c r="Z395" s="216"/>
      <c r="AA395" s="216"/>
      <c r="AB395" s="216"/>
      <c r="AC395" s="216"/>
      <c r="AD395" s="216"/>
      <c r="AE395" s="216"/>
      <c r="AF395" s="216"/>
      <c r="AG395" s="216"/>
      <c r="AH395" s="216"/>
      <c r="AI395" s="216"/>
      <c r="AJ395" s="216"/>
      <c r="AK395" s="216"/>
      <c r="AL395" s="216"/>
      <c r="AM395" s="216"/>
      <c r="AN395" s="216"/>
      <c r="AO395" s="216"/>
      <c r="AP395" s="216"/>
      <c r="AQ395" s="216"/>
      <c r="AR395" s="216"/>
      <c r="AS395" s="216"/>
      <c r="AT395" s="216"/>
      <c r="AU395" s="216"/>
      <c r="AV395" s="216"/>
      <c r="AW395" s="216"/>
      <c r="AX395" s="216"/>
      <c r="AY395" s="216"/>
      <c r="AZ395" s="216"/>
      <c r="BA395" s="216"/>
      <c r="BB395" s="216"/>
      <c r="BC395" s="216"/>
      <c r="BD395" s="216"/>
      <c r="BE395" s="216"/>
      <c r="BF395" s="216"/>
      <c r="BG395" s="216"/>
      <c r="BH395" s="216"/>
      <c r="BI395" s="216"/>
      <c r="BJ395" s="216"/>
      <c r="BK395" s="216"/>
      <c r="BL395" s="216"/>
      <c r="BM395" s="216"/>
      <c r="BN395" s="216"/>
    </row>
    <row r="396" spans="1:66" s="217" customFormat="1" ht="12.75" outlineLevel="1">
      <c r="A396" s="194" t="s">
        <v>682</v>
      </c>
      <c r="B396" s="201" t="s">
        <v>389</v>
      </c>
      <c r="C396" s="138" t="s">
        <v>1328</v>
      </c>
      <c r="D396" s="139" t="s">
        <v>1149</v>
      </c>
      <c r="E396" s="140" t="s">
        <v>108</v>
      </c>
      <c r="F396" s="182">
        <v>4</v>
      </c>
      <c r="G396" s="36"/>
      <c r="H396" s="2">
        <f t="shared" si="47"/>
        <v>0</v>
      </c>
      <c r="I396" s="184" t="e">
        <f t="shared" si="48"/>
        <v>#DIV/0!</v>
      </c>
      <c r="J396" s="144"/>
      <c r="K396" s="216"/>
      <c r="L396" s="216"/>
      <c r="M396" s="216"/>
      <c r="N396" s="216"/>
      <c r="O396" s="216"/>
      <c r="P396" s="216"/>
      <c r="Q396" s="216"/>
      <c r="R396" s="216"/>
      <c r="S396" s="216"/>
      <c r="T396" s="216"/>
      <c r="U396" s="216"/>
      <c r="V396" s="216"/>
      <c r="W396" s="216"/>
      <c r="X396" s="216"/>
      <c r="Y396" s="216"/>
      <c r="Z396" s="216"/>
      <c r="AA396" s="216"/>
      <c r="AB396" s="216"/>
      <c r="AC396" s="216"/>
      <c r="AD396" s="216"/>
      <c r="AE396" s="216"/>
      <c r="AF396" s="216"/>
      <c r="AG396" s="216"/>
      <c r="AH396" s="216"/>
      <c r="AI396" s="216"/>
      <c r="AJ396" s="216"/>
      <c r="AK396" s="216"/>
      <c r="AL396" s="216"/>
      <c r="AM396" s="216"/>
      <c r="AN396" s="216"/>
      <c r="AO396" s="216"/>
      <c r="AP396" s="216"/>
      <c r="AQ396" s="216"/>
      <c r="AR396" s="216"/>
      <c r="AS396" s="216"/>
      <c r="AT396" s="216"/>
      <c r="AU396" s="216"/>
      <c r="AV396" s="216"/>
      <c r="AW396" s="216"/>
      <c r="AX396" s="216"/>
      <c r="AY396" s="216"/>
      <c r="AZ396" s="216"/>
      <c r="BA396" s="216"/>
      <c r="BB396" s="216"/>
      <c r="BC396" s="216"/>
      <c r="BD396" s="216"/>
      <c r="BE396" s="216"/>
      <c r="BF396" s="216"/>
      <c r="BG396" s="216"/>
      <c r="BH396" s="216"/>
      <c r="BI396" s="216"/>
      <c r="BJ396" s="216"/>
      <c r="BK396" s="216"/>
      <c r="BL396" s="216"/>
      <c r="BM396" s="216"/>
      <c r="BN396" s="216"/>
    </row>
    <row r="397" spans="1:66" s="217" customFormat="1" ht="25.5" outlineLevel="1">
      <c r="A397" s="194" t="s">
        <v>683</v>
      </c>
      <c r="B397" s="201" t="s">
        <v>276</v>
      </c>
      <c r="C397" s="138" t="s">
        <v>1327</v>
      </c>
      <c r="D397" s="139" t="s">
        <v>1150</v>
      </c>
      <c r="E397" s="140" t="s">
        <v>108</v>
      </c>
      <c r="F397" s="182">
        <v>4</v>
      </c>
      <c r="G397" s="36"/>
      <c r="H397" s="2">
        <f t="shared" si="47"/>
        <v>0</v>
      </c>
      <c r="I397" s="184" t="e">
        <f t="shared" si="48"/>
        <v>#DIV/0!</v>
      </c>
      <c r="J397" s="144"/>
      <c r="K397" s="216"/>
      <c r="L397" s="216"/>
      <c r="M397" s="216"/>
      <c r="N397" s="216"/>
      <c r="O397" s="216"/>
      <c r="P397" s="216"/>
      <c r="Q397" s="216"/>
      <c r="R397" s="216"/>
      <c r="S397" s="216"/>
      <c r="T397" s="216"/>
      <c r="U397" s="216"/>
      <c r="V397" s="216"/>
      <c r="W397" s="216"/>
      <c r="X397" s="216"/>
      <c r="Y397" s="216"/>
      <c r="Z397" s="216"/>
      <c r="AA397" s="216"/>
      <c r="AB397" s="216"/>
      <c r="AC397" s="216"/>
      <c r="AD397" s="216"/>
      <c r="AE397" s="216"/>
      <c r="AF397" s="216"/>
      <c r="AG397" s="216"/>
      <c r="AH397" s="216"/>
      <c r="AI397" s="216"/>
      <c r="AJ397" s="216"/>
      <c r="AK397" s="216"/>
      <c r="AL397" s="216"/>
      <c r="AM397" s="216"/>
      <c r="AN397" s="216"/>
      <c r="AO397" s="216"/>
      <c r="AP397" s="216"/>
      <c r="AQ397" s="216"/>
      <c r="AR397" s="216"/>
      <c r="AS397" s="216"/>
      <c r="AT397" s="216"/>
      <c r="AU397" s="216"/>
      <c r="AV397" s="216"/>
      <c r="AW397" s="216"/>
      <c r="AX397" s="216"/>
      <c r="AY397" s="216"/>
      <c r="AZ397" s="216"/>
      <c r="BA397" s="216"/>
      <c r="BB397" s="216"/>
      <c r="BC397" s="216"/>
      <c r="BD397" s="216"/>
      <c r="BE397" s="216"/>
      <c r="BF397" s="216"/>
      <c r="BG397" s="216"/>
      <c r="BH397" s="216"/>
      <c r="BI397" s="216"/>
      <c r="BJ397" s="216"/>
      <c r="BK397" s="216"/>
      <c r="BL397" s="216"/>
      <c r="BM397" s="216"/>
      <c r="BN397" s="216"/>
    </row>
    <row r="398" spans="1:66" s="217" customFormat="1" ht="51" outlineLevel="1">
      <c r="A398" s="194" t="s">
        <v>684</v>
      </c>
      <c r="B398" s="201">
        <v>86940</v>
      </c>
      <c r="C398" s="138" t="s">
        <v>1325</v>
      </c>
      <c r="D398" s="139" t="s">
        <v>1151</v>
      </c>
      <c r="E398" s="140" t="s">
        <v>108</v>
      </c>
      <c r="F398" s="182">
        <v>6</v>
      </c>
      <c r="G398" s="36"/>
      <c r="H398" s="2">
        <f t="shared" si="47"/>
        <v>0</v>
      </c>
      <c r="I398" s="184" t="e">
        <f t="shared" si="48"/>
        <v>#DIV/0!</v>
      </c>
      <c r="J398" s="144"/>
      <c r="K398" s="216"/>
      <c r="L398" s="216"/>
      <c r="M398" s="216"/>
      <c r="N398" s="216"/>
      <c r="O398" s="216"/>
      <c r="P398" s="216"/>
      <c r="Q398" s="216"/>
      <c r="R398" s="216"/>
      <c r="S398" s="216"/>
      <c r="T398" s="216"/>
      <c r="U398" s="216"/>
      <c r="V398" s="216"/>
      <c r="W398" s="216"/>
      <c r="X398" s="216"/>
      <c r="Y398" s="216"/>
      <c r="Z398" s="216"/>
      <c r="AA398" s="216"/>
      <c r="AB398" s="216"/>
      <c r="AC398" s="216"/>
      <c r="AD398" s="216"/>
      <c r="AE398" s="216"/>
      <c r="AF398" s="216"/>
      <c r="AG398" s="216"/>
      <c r="AH398" s="216"/>
      <c r="AI398" s="216"/>
      <c r="AJ398" s="216"/>
      <c r="AK398" s="216"/>
      <c r="AL398" s="216"/>
      <c r="AM398" s="216"/>
      <c r="AN398" s="216"/>
      <c r="AO398" s="216"/>
      <c r="AP398" s="216"/>
      <c r="AQ398" s="216"/>
      <c r="AR398" s="216"/>
      <c r="AS398" s="216"/>
      <c r="AT398" s="216"/>
      <c r="AU398" s="216"/>
      <c r="AV398" s="216"/>
      <c r="AW398" s="216"/>
      <c r="AX398" s="216"/>
      <c r="AY398" s="216"/>
      <c r="AZ398" s="216"/>
      <c r="BA398" s="216"/>
      <c r="BB398" s="216"/>
      <c r="BC398" s="216"/>
      <c r="BD398" s="216"/>
      <c r="BE398" s="216"/>
      <c r="BF398" s="216"/>
      <c r="BG398" s="216"/>
      <c r="BH398" s="216"/>
      <c r="BI398" s="216"/>
      <c r="BJ398" s="216"/>
      <c r="BK398" s="216"/>
      <c r="BL398" s="216"/>
      <c r="BM398" s="216"/>
      <c r="BN398" s="216"/>
    </row>
    <row r="399" spans="1:66" ht="38.25" outlineLevel="1">
      <c r="A399" s="194" t="s">
        <v>685</v>
      </c>
      <c r="B399" s="201">
        <v>86919</v>
      </c>
      <c r="C399" s="138" t="s">
        <v>1325</v>
      </c>
      <c r="D399" s="139" t="s">
        <v>1152</v>
      </c>
      <c r="E399" s="140" t="s">
        <v>108</v>
      </c>
      <c r="F399" s="182">
        <v>7</v>
      </c>
      <c r="G399" s="36"/>
      <c r="H399" s="2">
        <f t="shared" si="47"/>
        <v>0</v>
      </c>
      <c r="I399" s="184" t="e">
        <f t="shared" si="48"/>
        <v>#DIV/0!</v>
      </c>
      <c r="J399" s="144"/>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c r="AJ399" s="72"/>
      <c r="AK399" s="72"/>
      <c r="AL399" s="72"/>
      <c r="AM399" s="72"/>
      <c r="AN399" s="72"/>
      <c r="AO399" s="72"/>
      <c r="AP399" s="72"/>
      <c r="AQ399" s="72"/>
      <c r="AR399" s="72"/>
      <c r="AS399" s="72"/>
      <c r="AT399" s="72"/>
      <c r="AU399" s="72"/>
      <c r="AV399" s="72"/>
      <c r="AW399" s="72"/>
      <c r="AX399" s="72"/>
      <c r="AY399" s="72"/>
      <c r="AZ399" s="72"/>
      <c r="BA399" s="72"/>
      <c r="BB399" s="72"/>
      <c r="BC399" s="72"/>
      <c r="BD399" s="72"/>
      <c r="BE399" s="72"/>
      <c r="BF399" s="72"/>
      <c r="BG399" s="72"/>
      <c r="BH399" s="72"/>
      <c r="BI399" s="72"/>
      <c r="BJ399" s="72"/>
      <c r="BK399" s="72"/>
      <c r="BL399" s="72"/>
      <c r="BM399" s="72"/>
      <c r="BN399" s="72"/>
    </row>
    <row r="400" spans="1:66" s="209" customFormat="1" ht="25.5" outlineLevel="1">
      <c r="A400" s="194" t="s">
        <v>686</v>
      </c>
      <c r="B400" s="201">
        <v>100860</v>
      </c>
      <c r="C400" s="138" t="s">
        <v>1325</v>
      </c>
      <c r="D400" s="139" t="s">
        <v>1153</v>
      </c>
      <c r="E400" s="140" t="s">
        <v>108</v>
      </c>
      <c r="F400" s="182">
        <v>13</v>
      </c>
      <c r="G400" s="36"/>
      <c r="H400" s="2">
        <f t="shared" si="47"/>
        <v>0</v>
      </c>
      <c r="I400" s="184" t="e">
        <f t="shared" si="48"/>
        <v>#DIV/0!</v>
      </c>
      <c r="J400" s="144"/>
      <c r="K400" s="208"/>
      <c r="L400" s="208"/>
      <c r="M400" s="208"/>
      <c r="N400" s="208"/>
      <c r="O400" s="208"/>
      <c r="P400" s="208"/>
      <c r="Q400" s="208"/>
      <c r="R400" s="208"/>
      <c r="S400" s="208"/>
      <c r="T400" s="208"/>
      <c r="U400" s="208"/>
      <c r="V400" s="208"/>
      <c r="W400" s="208"/>
      <c r="X400" s="208"/>
      <c r="Y400" s="208"/>
      <c r="Z400" s="208"/>
      <c r="AA400" s="208"/>
      <c r="AB400" s="208"/>
      <c r="AC400" s="208"/>
      <c r="AD400" s="208"/>
      <c r="AE400" s="208"/>
      <c r="AF400" s="208"/>
      <c r="AG400" s="208"/>
      <c r="AH400" s="208"/>
      <c r="AI400" s="208"/>
      <c r="AJ400" s="208"/>
      <c r="AK400" s="208"/>
      <c r="AL400" s="208"/>
      <c r="AM400" s="208"/>
      <c r="AN400" s="208"/>
      <c r="AO400" s="208"/>
      <c r="AP400" s="208"/>
      <c r="AQ400" s="208"/>
      <c r="AR400" s="208"/>
      <c r="AS400" s="208"/>
      <c r="AT400" s="208"/>
      <c r="AU400" s="208"/>
      <c r="AV400" s="208"/>
      <c r="AW400" s="208"/>
      <c r="AX400" s="208"/>
      <c r="AY400" s="208"/>
      <c r="AZ400" s="208"/>
      <c r="BA400" s="208"/>
      <c r="BB400" s="208"/>
      <c r="BC400" s="208"/>
      <c r="BD400" s="208"/>
      <c r="BE400" s="208"/>
      <c r="BF400" s="208"/>
      <c r="BG400" s="208"/>
      <c r="BH400" s="208"/>
      <c r="BI400" s="208"/>
      <c r="BJ400" s="208"/>
      <c r="BK400" s="208"/>
      <c r="BL400" s="208"/>
      <c r="BM400" s="208"/>
      <c r="BN400" s="208"/>
    </row>
    <row r="401" spans="1:66" s="217" customFormat="1" ht="38.25" outlineLevel="1">
      <c r="A401" s="194" t="s">
        <v>687</v>
      </c>
      <c r="B401" s="201">
        <v>89973</v>
      </c>
      <c r="C401" s="138" t="s">
        <v>1325</v>
      </c>
      <c r="D401" s="139" t="s">
        <v>1154</v>
      </c>
      <c r="E401" s="140" t="s">
        <v>108</v>
      </c>
      <c r="F401" s="182">
        <v>13</v>
      </c>
      <c r="G401" s="36"/>
      <c r="H401" s="2">
        <f t="shared" si="47"/>
        <v>0</v>
      </c>
      <c r="I401" s="184" t="e">
        <f t="shared" si="48"/>
        <v>#DIV/0!</v>
      </c>
      <c r="J401" s="144"/>
      <c r="K401" s="216"/>
      <c r="L401" s="216"/>
      <c r="M401" s="216"/>
      <c r="N401" s="216"/>
      <c r="O401" s="216"/>
      <c r="P401" s="216"/>
      <c r="Q401" s="216"/>
      <c r="R401" s="216"/>
      <c r="S401" s="216"/>
      <c r="T401" s="216"/>
      <c r="U401" s="216"/>
      <c r="V401" s="216"/>
      <c r="W401" s="216"/>
      <c r="X401" s="216"/>
      <c r="Y401" s="216"/>
      <c r="Z401" s="216"/>
      <c r="AA401" s="216"/>
      <c r="AB401" s="216"/>
      <c r="AC401" s="216"/>
      <c r="AD401" s="216"/>
      <c r="AE401" s="216"/>
      <c r="AF401" s="216"/>
      <c r="AG401" s="216"/>
      <c r="AH401" s="216"/>
      <c r="AI401" s="216"/>
      <c r="AJ401" s="216"/>
      <c r="AK401" s="216"/>
      <c r="AL401" s="216"/>
      <c r="AM401" s="216"/>
      <c r="AN401" s="216"/>
      <c r="AO401" s="216"/>
      <c r="AP401" s="216"/>
      <c r="AQ401" s="216"/>
      <c r="AR401" s="216"/>
      <c r="AS401" s="216"/>
      <c r="AT401" s="216"/>
      <c r="AU401" s="216"/>
      <c r="AV401" s="216"/>
      <c r="AW401" s="216"/>
      <c r="AX401" s="216"/>
      <c r="AY401" s="216"/>
      <c r="AZ401" s="216"/>
      <c r="BA401" s="216"/>
      <c r="BB401" s="216"/>
      <c r="BC401" s="216"/>
      <c r="BD401" s="216"/>
      <c r="BE401" s="216"/>
      <c r="BF401" s="216"/>
      <c r="BG401" s="216"/>
      <c r="BH401" s="216"/>
      <c r="BI401" s="216"/>
      <c r="BJ401" s="216"/>
      <c r="BK401" s="216"/>
      <c r="BL401" s="216"/>
      <c r="BM401" s="216"/>
      <c r="BN401" s="216"/>
    </row>
    <row r="402" spans="1:66" s="217" customFormat="1" ht="25.5" outlineLevel="1">
      <c r="A402" s="194" t="s">
        <v>688</v>
      </c>
      <c r="B402" s="201">
        <v>95544</v>
      </c>
      <c r="C402" s="138" t="s">
        <v>1325</v>
      </c>
      <c r="D402" s="139" t="s">
        <v>1155</v>
      </c>
      <c r="E402" s="140" t="s">
        <v>108</v>
      </c>
      <c r="F402" s="182">
        <v>18</v>
      </c>
      <c r="G402" s="36"/>
      <c r="H402" s="2">
        <f t="shared" si="47"/>
        <v>0</v>
      </c>
      <c r="I402" s="184" t="e">
        <f t="shared" si="48"/>
        <v>#DIV/0!</v>
      </c>
      <c r="J402" s="144"/>
      <c r="K402" s="216"/>
      <c r="L402" s="216"/>
      <c r="M402" s="216"/>
      <c r="N402" s="216"/>
      <c r="O402" s="216"/>
      <c r="P402" s="216"/>
      <c r="Q402" s="216"/>
      <c r="R402" s="216"/>
      <c r="S402" s="216"/>
      <c r="T402" s="216"/>
      <c r="U402" s="216"/>
      <c r="V402" s="216"/>
      <c r="W402" s="216"/>
      <c r="X402" s="216"/>
      <c r="Y402" s="216"/>
      <c r="Z402" s="216"/>
      <c r="AA402" s="216"/>
      <c r="AB402" s="216"/>
      <c r="AC402" s="216"/>
      <c r="AD402" s="216"/>
      <c r="AE402" s="216"/>
      <c r="AF402" s="216"/>
      <c r="AG402" s="216"/>
      <c r="AH402" s="216"/>
      <c r="AI402" s="216"/>
      <c r="AJ402" s="216"/>
      <c r="AK402" s="216"/>
      <c r="AL402" s="216"/>
      <c r="AM402" s="216"/>
      <c r="AN402" s="216"/>
      <c r="AO402" s="216"/>
      <c r="AP402" s="216"/>
      <c r="AQ402" s="216"/>
      <c r="AR402" s="216"/>
      <c r="AS402" s="216"/>
      <c r="AT402" s="216"/>
      <c r="AU402" s="216"/>
      <c r="AV402" s="216"/>
      <c r="AW402" s="216"/>
      <c r="AX402" s="216"/>
      <c r="AY402" s="216"/>
      <c r="AZ402" s="216"/>
      <c r="BA402" s="216"/>
      <c r="BB402" s="216"/>
      <c r="BC402" s="216"/>
      <c r="BD402" s="216"/>
      <c r="BE402" s="216"/>
      <c r="BF402" s="216"/>
      <c r="BG402" s="216"/>
      <c r="BH402" s="216"/>
      <c r="BI402" s="216"/>
      <c r="BJ402" s="216"/>
      <c r="BK402" s="216"/>
      <c r="BL402" s="216"/>
      <c r="BM402" s="216"/>
      <c r="BN402" s="216"/>
    </row>
    <row r="403" spans="1:66" s="217" customFormat="1" ht="12.75" outlineLevel="1">
      <c r="A403" s="194" t="s">
        <v>689</v>
      </c>
      <c r="B403" s="201" t="s">
        <v>312</v>
      </c>
      <c r="C403" s="138" t="s">
        <v>1327</v>
      </c>
      <c r="D403" s="139" t="s">
        <v>1156</v>
      </c>
      <c r="E403" s="140" t="s">
        <v>108</v>
      </c>
      <c r="F403" s="182">
        <v>4</v>
      </c>
      <c r="G403" s="36"/>
      <c r="H403" s="2">
        <f t="shared" si="47"/>
        <v>0</v>
      </c>
      <c r="I403" s="184" t="e">
        <f t="shared" si="48"/>
        <v>#DIV/0!</v>
      </c>
      <c r="J403" s="144"/>
      <c r="K403" s="216"/>
      <c r="L403" s="216"/>
      <c r="M403" s="216"/>
      <c r="N403" s="216"/>
      <c r="O403" s="216"/>
      <c r="P403" s="216"/>
      <c r="Q403" s="216"/>
      <c r="R403" s="216"/>
      <c r="S403" s="216"/>
      <c r="T403" s="216"/>
      <c r="U403" s="216"/>
      <c r="V403" s="216"/>
      <c r="W403" s="216"/>
      <c r="X403" s="216"/>
      <c r="Y403" s="216"/>
      <c r="Z403" s="216"/>
      <c r="AA403" s="216"/>
      <c r="AB403" s="216"/>
      <c r="AC403" s="216"/>
      <c r="AD403" s="216"/>
      <c r="AE403" s="216"/>
      <c r="AF403" s="216"/>
      <c r="AG403" s="216"/>
      <c r="AH403" s="216"/>
      <c r="AI403" s="216"/>
      <c r="AJ403" s="216"/>
      <c r="AK403" s="216"/>
      <c r="AL403" s="216"/>
      <c r="AM403" s="216"/>
      <c r="AN403" s="216"/>
      <c r="AO403" s="216"/>
      <c r="AP403" s="216"/>
      <c r="AQ403" s="216"/>
      <c r="AR403" s="216"/>
      <c r="AS403" s="216"/>
      <c r="AT403" s="216"/>
      <c r="AU403" s="216"/>
      <c r="AV403" s="216"/>
      <c r="AW403" s="216"/>
      <c r="AX403" s="216"/>
      <c r="AY403" s="216"/>
      <c r="AZ403" s="216"/>
      <c r="BA403" s="216"/>
      <c r="BB403" s="216"/>
      <c r="BC403" s="216"/>
      <c r="BD403" s="216"/>
      <c r="BE403" s="216"/>
      <c r="BF403" s="216"/>
      <c r="BG403" s="216"/>
      <c r="BH403" s="216"/>
      <c r="BI403" s="216"/>
      <c r="BJ403" s="216"/>
      <c r="BK403" s="216"/>
      <c r="BL403" s="216"/>
      <c r="BM403" s="216"/>
      <c r="BN403" s="216"/>
    </row>
    <row r="404" spans="1:66" s="217" customFormat="1" ht="12.75" outlineLevel="1">
      <c r="A404" s="194" t="s">
        <v>690</v>
      </c>
      <c r="B404" s="201" t="s">
        <v>314</v>
      </c>
      <c r="C404" s="138" t="s">
        <v>1327</v>
      </c>
      <c r="D404" s="139" t="s">
        <v>1157</v>
      </c>
      <c r="E404" s="140" t="s">
        <v>108</v>
      </c>
      <c r="F404" s="182">
        <v>18</v>
      </c>
      <c r="G404" s="36"/>
      <c r="H404" s="2">
        <f t="shared" si="47"/>
        <v>0</v>
      </c>
      <c r="I404" s="184" t="e">
        <f t="shared" si="48"/>
        <v>#DIV/0!</v>
      </c>
      <c r="J404" s="144"/>
      <c r="K404" s="216"/>
      <c r="L404" s="216"/>
      <c r="M404" s="216"/>
      <c r="N404" s="216"/>
      <c r="O404" s="216"/>
      <c r="P404" s="216"/>
      <c r="Q404" s="216"/>
      <c r="R404" s="216"/>
      <c r="S404" s="216"/>
      <c r="T404" s="216"/>
      <c r="U404" s="216"/>
      <c r="V404" s="216"/>
      <c r="W404" s="216"/>
      <c r="X404" s="216"/>
      <c r="Y404" s="216"/>
      <c r="Z404" s="216"/>
      <c r="AA404" s="216"/>
      <c r="AB404" s="216"/>
      <c r="AC404" s="216"/>
      <c r="AD404" s="216"/>
      <c r="AE404" s="216"/>
      <c r="AF404" s="216"/>
      <c r="AG404" s="216"/>
      <c r="AH404" s="216"/>
      <c r="AI404" s="216"/>
      <c r="AJ404" s="216"/>
      <c r="AK404" s="216"/>
      <c r="AL404" s="216"/>
      <c r="AM404" s="216"/>
      <c r="AN404" s="216"/>
      <c r="AO404" s="216"/>
      <c r="AP404" s="216"/>
      <c r="AQ404" s="216"/>
      <c r="AR404" s="216"/>
      <c r="AS404" s="216"/>
      <c r="AT404" s="216"/>
      <c r="AU404" s="216"/>
      <c r="AV404" s="216"/>
      <c r="AW404" s="216"/>
      <c r="AX404" s="216"/>
      <c r="AY404" s="216"/>
      <c r="AZ404" s="216"/>
      <c r="BA404" s="216"/>
      <c r="BB404" s="216"/>
      <c r="BC404" s="216"/>
      <c r="BD404" s="216"/>
      <c r="BE404" s="216"/>
      <c r="BF404" s="216"/>
      <c r="BG404" s="216"/>
      <c r="BH404" s="216"/>
      <c r="BI404" s="216"/>
      <c r="BJ404" s="216"/>
      <c r="BK404" s="216"/>
      <c r="BL404" s="216"/>
      <c r="BM404" s="216"/>
      <c r="BN404" s="216"/>
    </row>
    <row r="405" spans="1:66" s="217" customFormat="1" ht="12.75" outlineLevel="1">
      <c r="A405" s="194" t="s">
        <v>691</v>
      </c>
      <c r="B405" s="201" t="s">
        <v>309</v>
      </c>
      <c r="C405" s="138" t="s">
        <v>1327</v>
      </c>
      <c r="D405" s="152" t="s">
        <v>705</v>
      </c>
      <c r="E405" s="140" t="s">
        <v>108</v>
      </c>
      <c r="F405" s="182">
        <v>2</v>
      </c>
      <c r="G405" s="36"/>
      <c r="H405" s="2">
        <f t="shared" si="47"/>
        <v>0</v>
      </c>
      <c r="I405" s="184" t="e">
        <f t="shared" si="48"/>
        <v>#DIV/0!</v>
      </c>
      <c r="J405" s="144"/>
      <c r="K405" s="216"/>
      <c r="L405" s="216"/>
      <c r="M405" s="216"/>
      <c r="N405" s="216"/>
      <c r="O405" s="216"/>
      <c r="P405" s="216"/>
      <c r="Q405" s="216"/>
      <c r="R405" s="216"/>
      <c r="S405" s="216"/>
      <c r="T405" s="216"/>
      <c r="U405" s="216"/>
      <c r="V405" s="216"/>
      <c r="W405" s="216"/>
      <c r="X405" s="216"/>
      <c r="Y405" s="216"/>
      <c r="Z405" s="216"/>
      <c r="AA405" s="216"/>
      <c r="AB405" s="216"/>
      <c r="AC405" s="216"/>
      <c r="AD405" s="216"/>
      <c r="AE405" s="216"/>
      <c r="AF405" s="216"/>
      <c r="AG405" s="216"/>
      <c r="AH405" s="216"/>
      <c r="AI405" s="216"/>
      <c r="AJ405" s="216"/>
      <c r="AK405" s="216"/>
      <c r="AL405" s="216"/>
      <c r="AM405" s="216"/>
      <c r="AN405" s="216"/>
      <c r="AO405" s="216"/>
      <c r="AP405" s="216"/>
      <c r="AQ405" s="216"/>
      <c r="AR405" s="216"/>
      <c r="AS405" s="216"/>
      <c r="AT405" s="216"/>
      <c r="AU405" s="216"/>
      <c r="AV405" s="216"/>
      <c r="AW405" s="216"/>
      <c r="AX405" s="216"/>
      <c r="AY405" s="216"/>
      <c r="AZ405" s="216"/>
      <c r="BA405" s="216"/>
      <c r="BB405" s="216"/>
      <c r="BC405" s="216"/>
      <c r="BD405" s="216"/>
      <c r="BE405" s="216"/>
      <c r="BF405" s="216"/>
      <c r="BG405" s="216"/>
      <c r="BH405" s="216"/>
      <c r="BI405" s="216"/>
      <c r="BJ405" s="216"/>
      <c r="BK405" s="216"/>
      <c r="BL405" s="216"/>
      <c r="BM405" s="216"/>
      <c r="BN405" s="216"/>
    </row>
    <row r="406" spans="1:66" s="217" customFormat="1" ht="12.75" outlineLevel="1">
      <c r="A406" s="194" t="s">
        <v>692</v>
      </c>
      <c r="B406" s="201" t="s">
        <v>309</v>
      </c>
      <c r="C406" s="138" t="s">
        <v>1327</v>
      </c>
      <c r="D406" s="139" t="s">
        <v>1158</v>
      </c>
      <c r="E406" s="140" t="s">
        <v>108</v>
      </c>
      <c r="F406" s="182">
        <v>4</v>
      </c>
      <c r="G406" s="36"/>
      <c r="H406" s="2">
        <f t="shared" si="47"/>
        <v>0</v>
      </c>
      <c r="I406" s="184" t="e">
        <f aca="true" t="shared" si="49" ref="I406:I415">H406/$G$609</f>
        <v>#DIV/0!</v>
      </c>
      <c r="J406" s="144"/>
      <c r="K406" s="216"/>
      <c r="L406" s="216"/>
      <c r="M406" s="216"/>
      <c r="N406" s="216"/>
      <c r="O406" s="216"/>
      <c r="P406" s="216"/>
      <c r="Q406" s="216"/>
      <c r="R406" s="216"/>
      <c r="S406" s="216"/>
      <c r="T406" s="216"/>
      <c r="U406" s="216"/>
      <c r="V406" s="216"/>
      <c r="W406" s="216"/>
      <c r="X406" s="216"/>
      <c r="Y406" s="216"/>
      <c r="Z406" s="216"/>
      <c r="AA406" s="216"/>
      <c r="AB406" s="216"/>
      <c r="AC406" s="216"/>
      <c r="AD406" s="216"/>
      <c r="AE406" s="216"/>
      <c r="AF406" s="216"/>
      <c r="AG406" s="216"/>
      <c r="AH406" s="216"/>
      <c r="AI406" s="216"/>
      <c r="AJ406" s="216"/>
      <c r="AK406" s="216"/>
      <c r="AL406" s="216"/>
      <c r="AM406" s="216"/>
      <c r="AN406" s="216"/>
      <c r="AO406" s="216"/>
      <c r="AP406" s="216"/>
      <c r="AQ406" s="216"/>
      <c r="AR406" s="216"/>
      <c r="AS406" s="216"/>
      <c r="AT406" s="216"/>
      <c r="AU406" s="216"/>
      <c r="AV406" s="216"/>
      <c r="AW406" s="216"/>
      <c r="AX406" s="216"/>
      <c r="AY406" s="216"/>
      <c r="AZ406" s="216"/>
      <c r="BA406" s="216"/>
      <c r="BB406" s="216"/>
      <c r="BC406" s="216"/>
      <c r="BD406" s="216"/>
      <c r="BE406" s="216"/>
      <c r="BF406" s="216"/>
      <c r="BG406" s="216"/>
      <c r="BH406" s="216"/>
      <c r="BI406" s="216"/>
      <c r="BJ406" s="216"/>
      <c r="BK406" s="216"/>
      <c r="BL406" s="216"/>
      <c r="BM406" s="216"/>
      <c r="BN406" s="216"/>
    </row>
    <row r="407" spans="1:66" s="217" customFormat="1" ht="25.5" outlineLevel="1">
      <c r="A407" s="194" t="s">
        <v>693</v>
      </c>
      <c r="B407" s="201">
        <v>86909</v>
      </c>
      <c r="C407" s="138" t="s">
        <v>1325</v>
      </c>
      <c r="D407" s="139" t="s">
        <v>1159</v>
      </c>
      <c r="E407" s="140" t="s">
        <v>108</v>
      </c>
      <c r="F407" s="182">
        <v>15</v>
      </c>
      <c r="G407" s="36"/>
      <c r="H407" s="2">
        <f t="shared" si="47"/>
        <v>0</v>
      </c>
      <c r="I407" s="184" t="e">
        <f t="shared" si="49"/>
        <v>#DIV/0!</v>
      </c>
      <c r="J407" s="144"/>
      <c r="K407" s="216"/>
      <c r="L407" s="216"/>
      <c r="M407" s="216"/>
      <c r="N407" s="216"/>
      <c r="O407" s="216"/>
      <c r="P407" s="216"/>
      <c r="Q407" s="216"/>
      <c r="R407" s="216"/>
      <c r="S407" s="216"/>
      <c r="T407" s="216"/>
      <c r="U407" s="216"/>
      <c r="V407" s="216"/>
      <c r="W407" s="216"/>
      <c r="X407" s="216"/>
      <c r="Y407" s="216"/>
      <c r="Z407" s="216"/>
      <c r="AA407" s="216"/>
      <c r="AB407" s="216"/>
      <c r="AC407" s="216"/>
      <c r="AD407" s="216"/>
      <c r="AE407" s="216"/>
      <c r="AF407" s="216"/>
      <c r="AG407" s="216"/>
      <c r="AH407" s="216"/>
      <c r="AI407" s="216"/>
      <c r="AJ407" s="216"/>
      <c r="AK407" s="216"/>
      <c r="AL407" s="216"/>
      <c r="AM407" s="216"/>
      <c r="AN407" s="216"/>
      <c r="AO407" s="216"/>
      <c r="AP407" s="216"/>
      <c r="AQ407" s="216"/>
      <c r="AR407" s="216"/>
      <c r="AS407" s="216"/>
      <c r="AT407" s="216"/>
      <c r="AU407" s="216"/>
      <c r="AV407" s="216"/>
      <c r="AW407" s="216"/>
      <c r="AX407" s="216"/>
      <c r="AY407" s="216"/>
      <c r="AZ407" s="216"/>
      <c r="BA407" s="216"/>
      <c r="BB407" s="216"/>
      <c r="BC407" s="216"/>
      <c r="BD407" s="216"/>
      <c r="BE407" s="216"/>
      <c r="BF407" s="216"/>
      <c r="BG407" s="216"/>
      <c r="BH407" s="216"/>
      <c r="BI407" s="216"/>
      <c r="BJ407" s="216"/>
      <c r="BK407" s="216"/>
      <c r="BL407" s="216"/>
      <c r="BM407" s="216"/>
      <c r="BN407" s="216"/>
    </row>
    <row r="408" spans="1:66" s="217" customFormat="1" ht="25.5" outlineLevel="1">
      <c r="A408" s="194" t="s">
        <v>694</v>
      </c>
      <c r="B408" s="201">
        <v>86916</v>
      </c>
      <c r="C408" s="138" t="s">
        <v>1325</v>
      </c>
      <c r="D408" s="139" t="s">
        <v>1160</v>
      </c>
      <c r="E408" s="140" t="s">
        <v>108</v>
      </c>
      <c r="F408" s="182">
        <v>14</v>
      </c>
      <c r="G408" s="36"/>
      <c r="H408" s="2">
        <f t="shared" si="47"/>
        <v>0</v>
      </c>
      <c r="I408" s="184" t="e">
        <f t="shared" si="49"/>
        <v>#DIV/0!</v>
      </c>
      <c r="J408" s="144"/>
      <c r="K408" s="216"/>
      <c r="L408" s="216"/>
      <c r="M408" s="216"/>
      <c r="N408" s="216"/>
      <c r="O408" s="216"/>
      <c r="P408" s="216"/>
      <c r="Q408" s="216"/>
      <c r="R408" s="216"/>
      <c r="S408" s="216"/>
      <c r="T408" s="216"/>
      <c r="U408" s="216"/>
      <c r="V408" s="216"/>
      <c r="W408" s="216"/>
      <c r="X408" s="216"/>
      <c r="Y408" s="216"/>
      <c r="Z408" s="216"/>
      <c r="AA408" s="216"/>
      <c r="AB408" s="216"/>
      <c r="AC408" s="216"/>
      <c r="AD408" s="216"/>
      <c r="AE408" s="216"/>
      <c r="AF408" s="216"/>
      <c r="AG408" s="216"/>
      <c r="AH408" s="216"/>
      <c r="AI408" s="216"/>
      <c r="AJ408" s="216"/>
      <c r="AK408" s="216"/>
      <c r="AL408" s="216"/>
      <c r="AM408" s="216"/>
      <c r="AN408" s="216"/>
      <c r="AO408" s="216"/>
      <c r="AP408" s="216"/>
      <c r="AQ408" s="216"/>
      <c r="AR408" s="216"/>
      <c r="AS408" s="216"/>
      <c r="AT408" s="216"/>
      <c r="AU408" s="216"/>
      <c r="AV408" s="216"/>
      <c r="AW408" s="216"/>
      <c r="AX408" s="216"/>
      <c r="AY408" s="216"/>
      <c r="AZ408" s="216"/>
      <c r="BA408" s="216"/>
      <c r="BB408" s="216"/>
      <c r="BC408" s="216"/>
      <c r="BD408" s="216"/>
      <c r="BE408" s="216"/>
      <c r="BF408" s="216"/>
      <c r="BG408" s="216"/>
      <c r="BH408" s="216"/>
      <c r="BI408" s="216"/>
      <c r="BJ408" s="216"/>
      <c r="BK408" s="216"/>
      <c r="BL408" s="216"/>
      <c r="BM408" s="216"/>
      <c r="BN408" s="216"/>
    </row>
    <row r="409" spans="1:66" ht="25.5" outlineLevel="1">
      <c r="A409" s="194" t="s">
        <v>695</v>
      </c>
      <c r="B409" s="201">
        <v>86906</v>
      </c>
      <c r="C409" s="138" t="s">
        <v>1325</v>
      </c>
      <c r="D409" s="139" t="s">
        <v>1161</v>
      </c>
      <c r="E409" s="140" t="s">
        <v>108</v>
      </c>
      <c r="F409" s="182">
        <v>28</v>
      </c>
      <c r="G409" s="36"/>
      <c r="H409" s="2">
        <f t="shared" si="47"/>
        <v>0</v>
      </c>
      <c r="I409" s="184" t="e">
        <f t="shared" si="49"/>
        <v>#DIV/0!</v>
      </c>
      <c r="J409" s="144"/>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c r="BC409" s="72"/>
      <c r="BD409" s="72"/>
      <c r="BE409" s="72"/>
      <c r="BF409" s="72"/>
      <c r="BG409" s="72"/>
      <c r="BH409" s="72"/>
      <c r="BI409" s="72"/>
      <c r="BJ409" s="72"/>
      <c r="BK409" s="72"/>
      <c r="BL409" s="72"/>
      <c r="BM409" s="72"/>
      <c r="BN409" s="72"/>
    </row>
    <row r="410" spans="1:66" s="209" customFormat="1" ht="12.75" outlineLevel="1">
      <c r="A410" s="194" t="s">
        <v>697</v>
      </c>
      <c r="B410" s="201" t="s">
        <v>313</v>
      </c>
      <c r="C410" s="138" t="s">
        <v>1327</v>
      </c>
      <c r="D410" s="139" t="s">
        <v>1162</v>
      </c>
      <c r="E410" s="140" t="s">
        <v>108</v>
      </c>
      <c r="F410" s="182">
        <v>4</v>
      </c>
      <c r="G410" s="36"/>
      <c r="H410" s="2">
        <f t="shared" si="47"/>
        <v>0</v>
      </c>
      <c r="I410" s="184" t="e">
        <f t="shared" si="49"/>
        <v>#DIV/0!</v>
      </c>
      <c r="J410" s="144"/>
      <c r="K410" s="208"/>
      <c r="L410" s="208"/>
      <c r="M410" s="208"/>
      <c r="N410" s="208"/>
      <c r="O410" s="208"/>
      <c r="P410" s="208"/>
      <c r="Q410" s="208"/>
      <c r="R410" s="208"/>
      <c r="S410" s="208"/>
      <c r="T410" s="208"/>
      <c r="U410" s="208"/>
      <c r="V410" s="208"/>
      <c r="W410" s="208"/>
      <c r="X410" s="208"/>
      <c r="Y410" s="208"/>
      <c r="Z410" s="208"/>
      <c r="AA410" s="208"/>
      <c r="AB410" s="208"/>
      <c r="AC410" s="208"/>
      <c r="AD410" s="208"/>
      <c r="AE410" s="208"/>
      <c r="AF410" s="208"/>
      <c r="AG410" s="208"/>
      <c r="AH410" s="208"/>
      <c r="AI410" s="208"/>
      <c r="AJ410" s="208"/>
      <c r="AK410" s="208"/>
      <c r="AL410" s="208"/>
      <c r="AM410" s="208"/>
      <c r="AN410" s="208"/>
      <c r="AO410" s="208"/>
      <c r="AP410" s="208"/>
      <c r="AQ410" s="208"/>
      <c r="AR410" s="208"/>
      <c r="AS410" s="208"/>
      <c r="AT410" s="208"/>
      <c r="AU410" s="208"/>
      <c r="AV410" s="208"/>
      <c r="AW410" s="208"/>
      <c r="AX410" s="208"/>
      <c r="AY410" s="208"/>
      <c r="AZ410" s="208"/>
      <c r="BA410" s="208"/>
      <c r="BB410" s="208"/>
      <c r="BC410" s="208"/>
      <c r="BD410" s="208"/>
      <c r="BE410" s="208"/>
      <c r="BF410" s="208"/>
      <c r="BG410" s="208"/>
      <c r="BH410" s="208"/>
      <c r="BI410" s="208"/>
      <c r="BJ410" s="208"/>
      <c r="BK410" s="208"/>
      <c r="BL410" s="208"/>
      <c r="BM410" s="208"/>
      <c r="BN410" s="208"/>
    </row>
    <row r="411" spans="1:66" s="217" customFormat="1" ht="25.5" outlineLevel="1">
      <c r="A411" s="194" t="s">
        <v>698</v>
      </c>
      <c r="B411" s="201">
        <v>95547</v>
      </c>
      <c r="C411" s="138" t="s">
        <v>1325</v>
      </c>
      <c r="D411" s="139" t="s">
        <v>1163</v>
      </c>
      <c r="E411" s="140" t="s">
        <v>108</v>
      </c>
      <c r="F411" s="182">
        <v>23</v>
      </c>
      <c r="G411" s="36"/>
      <c r="H411" s="2">
        <f t="shared" si="47"/>
        <v>0</v>
      </c>
      <c r="I411" s="184" t="e">
        <f t="shared" si="49"/>
        <v>#DIV/0!</v>
      </c>
      <c r="J411" s="144"/>
      <c r="K411" s="216"/>
      <c r="L411" s="216"/>
      <c r="M411" s="216"/>
      <c r="N411" s="216"/>
      <c r="O411" s="216"/>
      <c r="P411" s="216"/>
      <c r="Q411" s="216"/>
      <c r="R411" s="216"/>
      <c r="S411" s="216"/>
      <c r="T411" s="216"/>
      <c r="U411" s="216"/>
      <c r="V411" s="216"/>
      <c r="W411" s="216"/>
      <c r="X411" s="216"/>
      <c r="Y411" s="216"/>
      <c r="Z411" s="216"/>
      <c r="AA411" s="216"/>
      <c r="AB411" s="216"/>
      <c r="AC411" s="216"/>
      <c r="AD411" s="216"/>
      <c r="AE411" s="216"/>
      <c r="AF411" s="216"/>
      <c r="AG411" s="216"/>
      <c r="AH411" s="216"/>
      <c r="AI411" s="216"/>
      <c r="AJ411" s="216"/>
      <c r="AK411" s="216"/>
      <c r="AL411" s="216"/>
      <c r="AM411" s="216"/>
      <c r="AN411" s="216"/>
      <c r="AO411" s="216"/>
      <c r="AP411" s="216"/>
      <c r="AQ411" s="216"/>
      <c r="AR411" s="216"/>
      <c r="AS411" s="216"/>
      <c r="AT411" s="216"/>
      <c r="AU411" s="216"/>
      <c r="AV411" s="216"/>
      <c r="AW411" s="216"/>
      <c r="AX411" s="216"/>
      <c r="AY411" s="216"/>
      <c r="AZ411" s="216"/>
      <c r="BA411" s="216"/>
      <c r="BB411" s="216"/>
      <c r="BC411" s="216"/>
      <c r="BD411" s="216"/>
      <c r="BE411" s="216"/>
      <c r="BF411" s="216"/>
      <c r="BG411" s="216"/>
      <c r="BH411" s="216"/>
      <c r="BI411" s="216"/>
      <c r="BJ411" s="216"/>
      <c r="BK411" s="216"/>
      <c r="BL411" s="216"/>
      <c r="BM411" s="216"/>
      <c r="BN411" s="216"/>
    </row>
    <row r="412" spans="1:66" s="217" customFormat="1" ht="25.5" outlineLevel="1">
      <c r="A412" s="194" t="s">
        <v>699</v>
      </c>
      <c r="B412" s="201" t="s">
        <v>310</v>
      </c>
      <c r="C412" s="138" t="s">
        <v>1327</v>
      </c>
      <c r="D412" s="139" t="s">
        <v>1164</v>
      </c>
      <c r="E412" s="140" t="s">
        <v>108</v>
      </c>
      <c r="F412" s="182">
        <v>23</v>
      </c>
      <c r="G412" s="36"/>
      <c r="H412" s="2">
        <f t="shared" si="47"/>
        <v>0</v>
      </c>
      <c r="I412" s="184" t="e">
        <f t="shared" si="49"/>
        <v>#DIV/0!</v>
      </c>
      <c r="J412" s="144"/>
      <c r="K412" s="216"/>
      <c r="L412" s="216"/>
      <c r="M412" s="216"/>
      <c r="N412" s="216"/>
      <c r="O412" s="216"/>
      <c r="P412" s="216"/>
      <c r="Q412" s="216"/>
      <c r="R412" s="216"/>
      <c r="S412" s="216"/>
      <c r="T412" s="216"/>
      <c r="U412" s="216"/>
      <c r="V412" s="216"/>
      <c r="W412" s="216"/>
      <c r="X412" s="216"/>
      <c r="Y412" s="216"/>
      <c r="Z412" s="216"/>
      <c r="AA412" s="216"/>
      <c r="AB412" s="216"/>
      <c r="AC412" s="216"/>
      <c r="AD412" s="216"/>
      <c r="AE412" s="216"/>
      <c r="AF412" s="216"/>
      <c r="AG412" s="216"/>
      <c r="AH412" s="216"/>
      <c r="AI412" s="216"/>
      <c r="AJ412" s="216"/>
      <c r="AK412" s="216"/>
      <c r="AL412" s="216"/>
      <c r="AM412" s="216"/>
      <c r="AN412" s="216"/>
      <c r="AO412" s="216"/>
      <c r="AP412" s="216"/>
      <c r="AQ412" s="216"/>
      <c r="AR412" s="216"/>
      <c r="AS412" s="216"/>
      <c r="AT412" s="216"/>
      <c r="AU412" s="216"/>
      <c r="AV412" s="216"/>
      <c r="AW412" s="216"/>
      <c r="AX412" s="216"/>
      <c r="AY412" s="216"/>
      <c r="AZ412" s="216"/>
      <c r="BA412" s="216"/>
      <c r="BB412" s="216"/>
      <c r="BC412" s="216"/>
      <c r="BD412" s="216"/>
      <c r="BE412" s="216"/>
      <c r="BF412" s="216"/>
      <c r="BG412" s="216"/>
      <c r="BH412" s="216"/>
      <c r="BI412" s="216"/>
      <c r="BJ412" s="216"/>
      <c r="BK412" s="216"/>
      <c r="BL412" s="216"/>
      <c r="BM412" s="216"/>
      <c r="BN412" s="216"/>
    </row>
    <row r="413" spans="1:66" s="217" customFormat="1" ht="12.75" outlineLevel="1">
      <c r="A413" s="194" t="s">
        <v>700</v>
      </c>
      <c r="B413" s="201" t="s">
        <v>311</v>
      </c>
      <c r="C413" s="138" t="s">
        <v>1327</v>
      </c>
      <c r="D413" s="139" t="s">
        <v>1165</v>
      </c>
      <c r="E413" s="140" t="s">
        <v>108</v>
      </c>
      <c r="F413" s="182">
        <v>211</v>
      </c>
      <c r="G413" s="36"/>
      <c r="H413" s="2">
        <f t="shared" si="47"/>
        <v>0</v>
      </c>
      <c r="I413" s="184" t="e">
        <f t="shared" si="49"/>
        <v>#DIV/0!</v>
      </c>
      <c r="J413" s="144"/>
      <c r="K413" s="216"/>
      <c r="L413" s="216"/>
      <c r="M413" s="216"/>
      <c r="N413" s="216"/>
      <c r="O413" s="216"/>
      <c r="P413" s="216"/>
      <c r="Q413" s="216"/>
      <c r="R413" s="216"/>
      <c r="S413" s="216"/>
      <c r="T413" s="216"/>
      <c r="U413" s="216"/>
      <c r="V413" s="216"/>
      <c r="W413" s="216"/>
      <c r="X413" s="216"/>
      <c r="Y413" s="216"/>
      <c r="Z413" s="216"/>
      <c r="AA413" s="216"/>
      <c r="AB413" s="216"/>
      <c r="AC413" s="216"/>
      <c r="AD413" s="216"/>
      <c r="AE413" s="216"/>
      <c r="AF413" s="216"/>
      <c r="AG413" s="216"/>
      <c r="AH413" s="216"/>
      <c r="AI413" s="216"/>
      <c r="AJ413" s="216"/>
      <c r="AK413" s="216"/>
      <c r="AL413" s="216"/>
      <c r="AM413" s="216"/>
      <c r="AN413" s="216"/>
      <c r="AO413" s="216"/>
      <c r="AP413" s="216"/>
      <c r="AQ413" s="216"/>
      <c r="AR413" s="216"/>
      <c r="AS413" s="216"/>
      <c r="AT413" s="216"/>
      <c r="AU413" s="216"/>
      <c r="AV413" s="216"/>
      <c r="AW413" s="216"/>
      <c r="AX413" s="216"/>
      <c r="AY413" s="216"/>
      <c r="AZ413" s="216"/>
      <c r="BA413" s="216"/>
      <c r="BB413" s="216"/>
      <c r="BC413" s="216"/>
      <c r="BD413" s="216"/>
      <c r="BE413" s="216"/>
      <c r="BF413" s="216"/>
      <c r="BG413" s="216"/>
      <c r="BH413" s="216"/>
      <c r="BI413" s="216"/>
      <c r="BJ413" s="216"/>
      <c r="BK413" s="216"/>
      <c r="BL413" s="216"/>
      <c r="BM413" s="216"/>
      <c r="BN413" s="216"/>
    </row>
    <row r="414" spans="1:66" s="217" customFormat="1" ht="25.5" outlineLevel="1">
      <c r="A414" s="194" t="s">
        <v>701</v>
      </c>
      <c r="B414" s="201">
        <v>100868</v>
      </c>
      <c r="C414" s="138" t="s">
        <v>1325</v>
      </c>
      <c r="D414" s="139" t="s">
        <v>1166</v>
      </c>
      <c r="E414" s="140" t="s">
        <v>108</v>
      </c>
      <c r="F414" s="182">
        <v>9</v>
      </c>
      <c r="G414" s="36"/>
      <c r="H414" s="2">
        <f t="shared" si="47"/>
        <v>0</v>
      </c>
      <c r="I414" s="184" t="e">
        <f t="shared" si="49"/>
        <v>#DIV/0!</v>
      </c>
      <c r="J414" s="144"/>
      <c r="K414" s="216"/>
      <c r="L414" s="216"/>
      <c r="M414" s="216"/>
      <c r="N414" s="216"/>
      <c r="O414" s="216"/>
      <c r="P414" s="216"/>
      <c r="Q414" s="216"/>
      <c r="R414" s="216"/>
      <c r="S414" s="216"/>
      <c r="T414" s="216"/>
      <c r="U414" s="216"/>
      <c r="V414" s="216"/>
      <c r="W414" s="216"/>
      <c r="X414" s="216"/>
      <c r="Y414" s="216"/>
      <c r="Z414" s="216"/>
      <c r="AA414" s="216"/>
      <c r="AB414" s="216"/>
      <c r="AC414" s="216"/>
      <c r="AD414" s="216"/>
      <c r="AE414" s="216"/>
      <c r="AF414" s="216"/>
      <c r="AG414" s="216"/>
      <c r="AH414" s="216"/>
      <c r="AI414" s="216"/>
      <c r="AJ414" s="216"/>
      <c r="AK414" s="216"/>
      <c r="AL414" s="216"/>
      <c r="AM414" s="216"/>
      <c r="AN414" s="216"/>
      <c r="AO414" s="216"/>
      <c r="AP414" s="216"/>
      <c r="AQ414" s="216"/>
      <c r="AR414" s="216"/>
      <c r="AS414" s="216"/>
      <c r="AT414" s="216"/>
      <c r="AU414" s="216"/>
      <c r="AV414" s="216"/>
      <c r="AW414" s="216"/>
      <c r="AX414" s="216"/>
      <c r="AY414" s="216"/>
      <c r="AZ414" s="216"/>
      <c r="BA414" s="216"/>
      <c r="BB414" s="216"/>
      <c r="BC414" s="216"/>
      <c r="BD414" s="216"/>
      <c r="BE414" s="216"/>
      <c r="BF414" s="216"/>
      <c r="BG414" s="216"/>
      <c r="BH414" s="216"/>
      <c r="BI414" s="216"/>
      <c r="BJ414" s="216"/>
      <c r="BK414" s="216"/>
      <c r="BL414" s="216"/>
      <c r="BM414" s="216"/>
      <c r="BN414" s="216"/>
    </row>
    <row r="415" spans="1:66" s="217" customFormat="1" ht="25.5" outlineLevel="1">
      <c r="A415" s="194" t="s">
        <v>702</v>
      </c>
      <c r="B415" s="201">
        <v>100867</v>
      </c>
      <c r="C415" s="138" t="s">
        <v>1325</v>
      </c>
      <c r="D415" s="139" t="s">
        <v>1167</v>
      </c>
      <c r="E415" s="140" t="s">
        <v>108</v>
      </c>
      <c r="F415" s="182">
        <v>6</v>
      </c>
      <c r="G415" s="36"/>
      <c r="H415" s="2">
        <f t="shared" si="47"/>
        <v>0</v>
      </c>
      <c r="I415" s="184" t="e">
        <f t="shared" si="49"/>
        <v>#DIV/0!</v>
      </c>
      <c r="J415" s="144"/>
      <c r="K415" s="216"/>
      <c r="L415" s="216"/>
      <c r="M415" s="216"/>
      <c r="N415" s="216"/>
      <c r="O415" s="216"/>
      <c r="P415" s="216"/>
      <c r="Q415" s="216"/>
      <c r="R415" s="216"/>
      <c r="S415" s="216"/>
      <c r="T415" s="216"/>
      <c r="U415" s="216"/>
      <c r="V415" s="216"/>
      <c r="W415" s="216"/>
      <c r="X415" s="216"/>
      <c r="Y415" s="216"/>
      <c r="Z415" s="216"/>
      <c r="AA415" s="216"/>
      <c r="AB415" s="216"/>
      <c r="AC415" s="216"/>
      <c r="AD415" s="216"/>
      <c r="AE415" s="216"/>
      <c r="AF415" s="216"/>
      <c r="AG415" s="216"/>
      <c r="AH415" s="216"/>
      <c r="AI415" s="216"/>
      <c r="AJ415" s="216"/>
      <c r="AK415" s="216"/>
      <c r="AL415" s="216"/>
      <c r="AM415" s="216"/>
      <c r="AN415" s="216"/>
      <c r="AO415" s="216"/>
      <c r="AP415" s="216"/>
      <c r="AQ415" s="216"/>
      <c r="AR415" s="216"/>
      <c r="AS415" s="216"/>
      <c r="AT415" s="216"/>
      <c r="AU415" s="216"/>
      <c r="AV415" s="216"/>
      <c r="AW415" s="216"/>
      <c r="AX415" s="216"/>
      <c r="AY415" s="216"/>
      <c r="AZ415" s="216"/>
      <c r="BA415" s="216"/>
      <c r="BB415" s="216"/>
      <c r="BC415" s="216"/>
      <c r="BD415" s="216"/>
      <c r="BE415" s="216"/>
      <c r="BF415" s="216"/>
      <c r="BG415" s="216"/>
      <c r="BH415" s="216"/>
      <c r="BI415" s="216"/>
      <c r="BJ415" s="216"/>
      <c r="BK415" s="216"/>
      <c r="BL415" s="216"/>
      <c r="BM415" s="216"/>
      <c r="BN415" s="216"/>
    </row>
    <row r="416" spans="1:66" s="217" customFormat="1" ht="25.5" outlineLevel="1">
      <c r="A416" s="194" t="s">
        <v>703</v>
      </c>
      <c r="B416" s="201">
        <v>100866</v>
      </c>
      <c r="C416" s="138" t="s">
        <v>1325</v>
      </c>
      <c r="D416" s="139" t="s">
        <v>980</v>
      </c>
      <c r="E416" s="140" t="s">
        <v>108</v>
      </c>
      <c r="F416" s="182">
        <v>14</v>
      </c>
      <c r="G416" s="36"/>
      <c r="H416" s="2">
        <f t="shared" si="47"/>
        <v>0</v>
      </c>
      <c r="I416" s="184" t="e">
        <f>H416/$G$609</f>
        <v>#DIV/0!</v>
      </c>
      <c r="J416" s="144"/>
      <c r="K416" s="216"/>
      <c r="L416" s="216"/>
      <c r="M416" s="216"/>
      <c r="N416" s="216"/>
      <c r="O416" s="216"/>
      <c r="P416" s="216"/>
      <c r="Q416" s="216"/>
      <c r="R416" s="216"/>
      <c r="S416" s="216"/>
      <c r="T416" s="216"/>
      <c r="U416" s="216"/>
      <c r="V416" s="216"/>
      <c r="W416" s="216"/>
      <c r="X416" s="216"/>
      <c r="Y416" s="216"/>
      <c r="Z416" s="216"/>
      <c r="AA416" s="216"/>
      <c r="AB416" s="216"/>
      <c r="AC416" s="216"/>
      <c r="AD416" s="216"/>
      <c r="AE416" s="216"/>
      <c r="AF416" s="216"/>
      <c r="AG416" s="216"/>
      <c r="AH416" s="216"/>
      <c r="AI416" s="216"/>
      <c r="AJ416" s="216"/>
      <c r="AK416" s="216"/>
      <c r="AL416" s="216"/>
      <c r="AM416" s="216"/>
      <c r="AN416" s="216"/>
      <c r="AO416" s="216"/>
      <c r="AP416" s="216"/>
      <c r="AQ416" s="216"/>
      <c r="AR416" s="216"/>
      <c r="AS416" s="216"/>
      <c r="AT416" s="216"/>
      <c r="AU416" s="216"/>
      <c r="AV416" s="216"/>
      <c r="AW416" s="216"/>
      <c r="AX416" s="216"/>
      <c r="AY416" s="216"/>
      <c r="AZ416" s="216"/>
      <c r="BA416" s="216"/>
      <c r="BB416" s="216"/>
      <c r="BC416" s="216"/>
      <c r="BD416" s="216"/>
      <c r="BE416" s="216"/>
      <c r="BF416" s="216"/>
      <c r="BG416" s="216"/>
      <c r="BH416" s="216"/>
      <c r="BI416" s="216"/>
      <c r="BJ416" s="216"/>
      <c r="BK416" s="216"/>
      <c r="BL416" s="216"/>
      <c r="BM416" s="216"/>
      <c r="BN416" s="216"/>
    </row>
    <row r="417" spans="1:66" s="217" customFormat="1" ht="26.25" outlineLevel="1" thickBot="1">
      <c r="A417" s="194" t="s">
        <v>704</v>
      </c>
      <c r="B417" s="201">
        <v>100875</v>
      </c>
      <c r="C417" s="138" t="s">
        <v>1325</v>
      </c>
      <c r="D417" s="139" t="s">
        <v>1168</v>
      </c>
      <c r="E417" s="140" t="s">
        <v>108</v>
      </c>
      <c r="F417" s="182">
        <v>1</v>
      </c>
      <c r="G417" s="36"/>
      <c r="H417" s="2">
        <f t="shared" si="47"/>
        <v>0</v>
      </c>
      <c r="I417" s="184" t="e">
        <f>H417/$G$609</f>
        <v>#DIV/0!</v>
      </c>
      <c r="J417" s="144"/>
      <c r="K417" s="216"/>
      <c r="L417" s="216"/>
      <c r="M417" s="216"/>
      <c r="N417" s="216"/>
      <c r="O417" s="216"/>
      <c r="P417" s="216"/>
      <c r="Q417" s="216"/>
      <c r="R417" s="216"/>
      <c r="S417" s="216"/>
      <c r="T417" s="216"/>
      <c r="U417" s="216"/>
      <c r="V417" s="216"/>
      <c r="W417" s="216"/>
      <c r="X417" s="216"/>
      <c r="Y417" s="216"/>
      <c r="Z417" s="216"/>
      <c r="AA417" s="216"/>
      <c r="AB417" s="216"/>
      <c r="AC417" s="216"/>
      <c r="AD417" s="216"/>
      <c r="AE417" s="216"/>
      <c r="AF417" s="216"/>
      <c r="AG417" s="216"/>
      <c r="AH417" s="216"/>
      <c r="AI417" s="216"/>
      <c r="AJ417" s="216"/>
      <c r="AK417" s="216"/>
      <c r="AL417" s="216"/>
      <c r="AM417" s="216"/>
      <c r="AN417" s="216"/>
      <c r="AO417" s="216"/>
      <c r="AP417" s="216"/>
      <c r="AQ417" s="216"/>
      <c r="AR417" s="216"/>
      <c r="AS417" s="216"/>
      <c r="AT417" s="216"/>
      <c r="AU417" s="216"/>
      <c r="AV417" s="216"/>
      <c r="AW417" s="216"/>
      <c r="AX417" s="216"/>
      <c r="AY417" s="216"/>
      <c r="AZ417" s="216"/>
      <c r="BA417" s="216"/>
      <c r="BB417" s="216"/>
      <c r="BC417" s="216"/>
      <c r="BD417" s="216"/>
      <c r="BE417" s="216"/>
      <c r="BF417" s="216"/>
      <c r="BG417" s="216"/>
      <c r="BH417" s="216"/>
      <c r="BI417" s="216"/>
      <c r="BJ417" s="216"/>
      <c r="BK417" s="216"/>
      <c r="BL417" s="216"/>
      <c r="BM417" s="216"/>
      <c r="BN417" s="216"/>
    </row>
    <row r="418" spans="1:66" s="203" customFormat="1" ht="15.75" thickBot="1">
      <c r="A418" s="492">
        <v>12</v>
      </c>
      <c r="B418" s="493"/>
      <c r="C418" s="126"/>
      <c r="D418" s="127" t="s">
        <v>706</v>
      </c>
      <c r="E418" s="128">
        <f>ROUND(SUM(E419),2)</f>
        <v>0</v>
      </c>
      <c r="F418" s="128"/>
      <c r="G418" s="128"/>
      <c r="H418" s="129"/>
      <c r="I418" s="130" t="e">
        <f>E418/$G$609</f>
        <v>#DIV/0!</v>
      </c>
      <c r="J418" s="131"/>
      <c r="K418" s="202"/>
      <c r="L418" s="202"/>
      <c r="M418" s="202"/>
      <c r="N418" s="202"/>
      <c r="O418" s="202"/>
      <c r="P418" s="202"/>
      <c r="Q418" s="202"/>
      <c r="R418" s="202"/>
      <c r="S418" s="202"/>
      <c r="T418" s="202"/>
      <c r="U418" s="202"/>
      <c r="V418" s="202"/>
      <c r="W418" s="202"/>
      <c r="X418" s="202"/>
      <c r="Y418" s="202"/>
      <c r="Z418" s="202"/>
      <c r="AA418" s="202"/>
      <c r="AB418" s="202"/>
      <c r="AC418" s="202"/>
      <c r="AD418" s="202"/>
      <c r="AE418" s="202"/>
      <c r="AF418" s="202"/>
      <c r="AG418" s="202"/>
      <c r="AH418" s="202"/>
      <c r="AI418" s="202"/>
      <c r="AJ418" s="202"/>
      <c r="AK418" s="202"/>
      <c r="AL418" s="202"/>
      <c r="AM418" s="202"/>
      <c r="AN418" s="202"/>
      <c r="AO418" s="202"/>
      <c r="AP418" s="202"/>
      <c r="AQ418" s="202"/>
      <c r="AR418" s="202"/>
      <c r="AS418" s="202"/>
      <c r="AT418" s="202"/>
      <c r="AU418" s="202"/>
      <c r="AV418" s="202"/>
      <c r="AW418" s="202"/>
      <c r="AX418" s="202"/>
      <c r="AY418" s="202"/>
      <c r="AZ418" s="202"/>
      <c r="BA418" s="202"/>
      <c r="BB418" s="202"/>
      <c r="BC418" s="202"/>
      <c r="BD418" s="202"/>
      <c r="BE418" s="202"/>
      <c r="BF418" s="202"/>
      <c r="BG418" s="202"/>
      <c r="BH418" s="202"/>
      <c r="BI418" s="202"/>
      <c r="BJ418" s="202"/>
      <c r="BK418" s="202"/>
      <c r="BL418" s="202"/>
      <c r="BM418" s="202"/>
      <c r="BN418" s="202"/>
    </row>
    <row r="419" spans="1:66" s="205" customFormat="1" ht="12.75" outlineLevel="1">
      <c r="A419" s="490" t="s">
        <v>154</v>
      </c>
      <c r="B419" s="491"/>
      <c r="C419" s="134"/>
      <c r="D419" s="135" t="s">
        <v>706</v>
      </c>
      <c r="E419" s="136">
        <f>SUM(H420:H427)</f>
        <v>0</v>
      </c>
      <c r="F419" s="136"/>
      <c r="G419" s="136"/>
      <c r="H419" s="136"/>
      <c r="I419" s="137" t="e">
        <f>E419/$G$609</f>
        <v>#DIV/0!</v>
      </c>
      <c r="J419" s="144"/>
      <c r="K419" s="204"/>
      <c r="L419" s="204"/>
      <c r="M419" s="204"/>
      <c r="N419" s="204"/>
      <c r="O419" s="204"/>
      <c r="P419" s="204"/>
      <c r="Q419" s="204"/>
      <c r="R419" s="204"/>
      <c r="S419" s="204"/>
      <c r="T419" s="204"/>
      <c r="U419" s="204"/>
      <c r="V419" s="204"/>
      <c r="W419" s="204"/>
      <c r="X419" s="204"/>
      <c r="Y419" s="204"/>
      <c r="Z419" s="204"/>
      <c r="AA419" s="204"/>
      <c r="AB419" s="204"/>
      <c r="AC419" s="204"/>
      <c r="AD419" s="204"/>
      <c r="AE419" s="204"/>
      <c r="AF419" s="204"/>
      <c r="AG419" s="204"/>
      <c r="AH419" s="204"/>
      <c r="AI419" s="204"/>
      <c r="AJ419" s="204"/>
      <c r="AK419" s="204"/>
      <c r="AL419" s="204"/>
      <c r="AM419" s="204"/>
      <c r="AN419" s="204"/>
      <c r="AO419" s="204"/>
      <c r="AP419" s="204"/>
      <c r="AQ419" s="204"/>
      <c r="AR419" s="204"/>
      <c r="AS419" s="204"/>
      <c r="AT419" s="204"/>
      <c r="AU419" s="204"/>
      <c r="AV419" s="204"/>
      <c r="AW419" s="204"/>
      <c r="AX419" s="204"/>
      <c r="AY419" s="204"/>
      <c r="AZ419" s="204"/>
      <c r="BA419" s="204"/>
      <c r="BB419" s="204"/>
      <c r="BC419" s="204"/>
      <c r="BD419" s="204"/>
      <c r="BE419" s="204"/>
      <c r="BF419" s="204"/>
      <c r="BG419" s="204"/>
      <c r="BH419" s="204"/>
      <c r="BI419" s="204"/>
      <c r="BJ419" s="204"/>
      <c r="BK419" s="204"/>
      <c r="BL419" s="204"/>
      <c r="BM419" s="204"/>
      <c r="BN419" s="204"/>
    </row>
    <row r="420" spans="1:66" s="217" customFormat="1" ht="12.75" outlineLevel="1">
      <c r="A420" s="194" t="s">
        <v>155</v>
      </c>
      <c r="B420" s="201" t="s">
        <v>383</v>
      </c>
      <c r="C420" s="138" t="s">
        <v>1328</v>
      </c>
      <c r="D420" s="139" t="s">
        <v>1169</v>
      </c>
      <c r="E420" s="140" t="s">
        <v>108</v>
      </c>
      <c r="F420" s="182">
        <v>1</v>
      </c>
      <c r="G420" s="36"/>
      <c r="H420" s="2">
        <f aca="true" t="shared" si="50" ref="H420:H427">ROUND(_xlfn.IFERROR(F420*G420," - "),2)</f>
        <v>0</v>
      </c>
      <c r="I420" s="184" t="e">
        <f aca="true" t="shared" si="51" ref="I420:I427">H420/$G$609</f>
        <v>#DIV/0!</v>
      </c>
      <c r="J420" s="144"/>
      <c r="K420" s="216"/>
      <c r="L420" s="216"/>
      <c r="M420" s="216"/>
      <c r="N420" s="216"/>
      <c r="O420" s="216"/>
      <c r="P420" s="216"/>
      <c r="Q420" s="216"/>
      <c r="R420" s="216"/>
      <c r="S420" s="216"/>
      <c r="T420" s="216"/>
      <c r="U420" s="216"/>
      <c r="V420" s="216"/>
      <c r="W420" s="216"/>
      <c r="X420" s="216"/>
      <c r="Y420" s="216"/>
      <c r="Z420" s="216"/>
      <c r="AA420" s="216"/>
      <c r="AB420" s="216"/>
      <c r="AC420" s="216"/>
      <c r="AD420" s="216"/>
      <c r="AE420" s="216"/>
      <c r="AF420" s="216"/>
      <c r="AG420" s="216"/>
      <c r="AH420" s="216"/>
      <c r="AI420" s="216"/>
      <c r="AJ420" s="216"/>
      <c r="AK420" s="216"/>
      <c r="AL420" s="216"/>
      <c r="AM420" s="216"/>
      <c r="AN420" s="216"/>
      <c r="AO420" s="216"/>
      <c r="AP420" s="216"/>
      <c r="AQ420" s="216"/>
      <c r="AR420" s="216"/>
      <c r="AS420" s="216"/>
      <c r="AT420" s="216"/>
      <c r="AU420" s="216"/>
      <c r="AV420" s="216"/>
      <c r="AW420" s="216"/>
      <c r="AX420" s="216"/>
      <c r="AY420" s="216"/>
      <c r="AZ420" s="216"/>
      <c r="BA420" s="216"/>
      <c r="BB420" s="216"/>
      <c r="BC420" s="216"/>
      <c r="BD420" s="216"/>
      <c r="BE420" s="216"/>
      <c r="BF420" s="216"/>
      <c r="BG420" s="216"/>
      <c r="BH420" s="216"/>
      <c r="BI420" s="216"/>
      <c r="BJ420" s="216"/>
      <c r="BK420" s="216"/>
      <c r="BL420" s="216"/>
      <c r="BM420" s="216"/>
      <c r="BN420" s="216"/>
    </row>
    <row r="421" spans="1:66" s="209" customFormat="1" ht="38.25" outlineLevel="1">
      <c r="A421" s="194" t="s">
        <v>156</v>
      </c>
      <c r="B421" s="201">
        <v>92688</v>
      </c>
      <c r="C421" s="138" t="s">
        <v>1325</v>
      </c>
      <c r="D421" s="139" t="s">
        <v>1170</v>
      </c>
      <c r="E421" s="140" t="s">
        <v>920</v>
      </c>
      <c r="F421" s="182">
        <v>45.8</v>
      </c>
      <c r="G421" s="36"/>
      <c r="H421" s="2">
        <f t="shared" si="50"/>
        <v>0</v>
      </c>
      <c r="I421" s="184" t="e">
        <f t="shared" si="51"/>
        <v>#DIV/0!</v>
      </c>
      <c r="J421" s="144"/>
      <c r="K421" s="208"/>
      <c r="L421" s="208"/>
      <c r="M421" s="208"/>
      <c r="N421" s="208"/>
      <c r="O421" s="208"/>
      <c r="P421" s="208"/>
      <c r="Q421" s="208"/>
      <c r="R421" s="208"/>
      <c r="S421" s="208"/>
      <c r="T421" s="208"/>
      <c r="U421" s="208"/>
      <c r="V421" s="208"/>
      <c r="W421" s="208"/>
      <c r="X421" s="208"/>
      <c r="Y421" s="208"/>
      <c r="Z421" s="208"/>
      <c r="AA421" s="208"/>
      <c r="AB421" s="208"/>
      <c r="AC421" s="208"/>
      <c r="AD421" s="208"/>
      <c r="AE421" s="208"/>
      <c r="AF421" s="208"/>
      <c r="AG421" s="208"/>
      <c r="AH421" s="208"/>
      <c r="AI421" s="208"/>
      <c r="AJ421" s="208"/>
      <c r="AK421" s="208"/>
      <c r="AL421" s="208"/>
      <c r="AM421" s="208"/>
      <c r="AN421" s="208"/>
      <c r="AO421" s="208"/>
      <c r="AP421" s="208"/>
      <c r="AQ421" s="208"/>
      <c r="AR421" s="208"/>
      <c r="AS421" s="208"/>
      <c r="AT421" s="208"/>
      <c r="AU421" s="208"/>
      <c r="AV421" s="208"/>
      <c r="AW421" s="208"/>
      <c r="AX421" s="208"/>
      <c r="AY421" s="208"/>
      <c r="AZ421" s="208"/>
      <c r="BA421" s="208"/>
      <c r="BB421" s="208"/>
      <c r="BC421" s="208"/>
      <c r="BD421" s="208"/>
      <c r="BE421" s="208"/>
      <c r="BF421" s="208"/>
      <c r="BG421" s="208"/>
      <c r="BH421" s="208"/>
      <c r="BI421" s="208"/>
      <c r="BJ421" s="208"/>
      <c r="BK421" s="208"/>
      <c r="BL421" s="208"/>
      <c r="BM421" s="208"/>
      <c r="BN421" s="208"/>
    </row>
    <row r="422" spans="1:66" s="217" customFormat="1" ht="12.75" outlineLevel="1">
      <c r="A422" s="194" t="s">
        <v>620</v>
      </c>
      <c r="B422" s="201" t="s">
        <v>101</v>
      </c>
      <c r="C422" s="138" t="s">
        <v>1328</v>
      </c>
      <c r="D422" s="139" t="s">
        <v>1171</v>
      </c>
      <c r="E422" s="140" t="s">
        <v>920</v>
      </c>
      <c r="F422" s="182">
        <v>45.8</v>
      </c>
      <c r="G422" s="36"/>
      <c r="H422" s="2">
        <f t="shared" si="50"/>
        <v>0</v>
      </c>
      <c r="I422" s="184" t="e">
        <f t="shared" si="51"/>
        <v>#DIV/0!</v>
      </c>
      <c r="J422" s="144"/>
      <c r="K422" s="216"/>
      <c r="L422" s="216"/>
      <c r="M422" s="216"/>
      <c r="N422" s="216"/>
      <c r="O422" s="216"/>
      <c r="P422" s="216"/>
      <c r="Q422" s="216"/>
      <c r="R422" s="216"/>
      <c r="S422" s="216"/>
      <c r="T422" s="216"/>
      <c r="U422" s="216"/>
      <c r="V422" s="216"/>
      <c r="W422" s="216"/>
      <c r="X422" s="216"/>
      <c r="Y422" s="216"/>
      <c r="Z422" s="216"/>
      <c r="AA422" s="216"/>
      <c r="AB422" s="216"/>
      <c r="AC422" s="216"/>
      <c r="AD422" s="216"/>
      <c r="AE422" s="216"/>
      <c r="AF422" s="216"/>
      <c r="AG422" s="216"/>
      <c r="AH422" s="216"/>
      <c r="AI422" s="216"/>
      <c r="AJ422" s="216"/>
      <c r="AK422" s="216"/>
      <c r="AL422" s="216"/>
      <c r="AM422" s="216"/>
      <c r="AN422" s="216"/>
      <c r="AO422" s="216"/>
      <c r="AP422" s="216"/>
      <c r="AQ422" s="216"/>
      <c r="AR422" s="216"/>
      <c r="AS422" s="216"/>
      <c r="AT422" s="216"/>
      <c r="AU422" s="216"/>
      <c r="AV422" s="216"/>
      <c r="AW422" s="216"/>
      <c r="AX422" s="216"/>
      <c r="AY422" s="216"/>
      <c r="AZ422" s="216"/>
      <c r="BA422" s="216"/>
      <c r="BB422" s="216"/>
      <c r="BC422" s="216"/>
      <c r="BD422" s="216"/>
      <c r="BE422" s="216"/>
      <c r="BF422" s="216"/>
      <c r="BG422" s="216"/>
      <c r="BH422" s="216"/>
      <c r="BI422" s="216"/>
      <c r="BJ422" s="216"/>
      <c r="BK422" s="216"/>
      <c r="BL422" s="216"/>
      <c r="BM422" s="216"/>
      <c r="BN422" s="216"/>
    </row>
    <row r="423" spans="1:66" s="217" customFormat="1" ht="12.75" outlineLevel="1">
      <c r="A423" s="194" t="s">
        <v>621</v>
      </c>
      <c r="B423" s="201" t="s">
        <v>103</v>
      </c>
      <c r="C423" s="138" t="s">
        <v>1328</v>
      </c>
      <c r="D423" s="139" t="s">
        <v>1172</v>
      </c>
      <c r="E423" s="140" t="s">
        <v>920</v>
      </c>
      <c r="F423" s="182">
        <v>45.8</v>
      </c>
      <c r="G423" s="36"/>
      <c r="H423" s="2">
        <f t="shared" si="50"/>
        <v>0</v>
      </c>
      <c r="I423" s="184" t="e">
        <f t="shared" si="51"/>
        <v>#DIV/0!</v>
      </c>
      <c r="J423" s="144"/>
      <c r="K423" s="216"/>
      <c r="L423" s="216"/>
      <c r="M423" s="216"/>
      <c r="N423" s="216"/>
      <c r="O423" s="216"/>
      <c r="P423" s="216"/>
      <c r="Q423" s="216"/>
      <c r="R423" s="216"/>
      <c r="S423" s="216"/>
      <c r="T423" s="216"/>
      <c r="U423" s="216"/>
      <c r="V423" s="216"/>
      <c r="W423" s="216"/>
      <c r="X423" s="216"/>
      <c r="Y423" s="216"/>
      <c r="Z423" s="216"/>
      <c r="AA423" s="216"/>
      <c r="AB423" s="216"/>
      <c r="AC423" s="216"/>
      <c r="AD423" s="216"/>
      <c r="AE423" s="216"/>
      <c r="AF423" s="216"/>
      <c r="AG423" s="216"/>
      <c r="AH423" s="216"/>
      <c r="AI423" s="216"/>
      <c r="AJ423" s="216"/>
      <c r="AK423" s="216"/>
      <c r="AL423" s="216"/>
      <c r="AM423" s="216"/>
      <c r="AN423" s="216"/>
      <c r="AO423" s="216"/>
      <c r="AP423" s="216"/>
      <c r="AQ423" s="216"/>
      <c r="AR423" s="216"/>
      <c r="AS423" s="216"/>
      <c r="AT423" s="216"/>
      <c r="AU423" s="216"/>
      <c r="AV423" s="216"/>
      <c r="AW423" s="216"/>
      <c r="AX423" s="216"/>
      <c r="AY423" s="216"/>
      <c r="AZ423" s="216"/>
      <c r="BA423" s="216"/>
      <c r="BB423" s="216"/>
      <c r="BC423" s="216"/>
      <c r="BD423" s="216"/>
      <c r="BE423" s="216"/>
      <c r="BF423" s="216"/>
      <c r="BG423" s="216"/>
      <c r="BH423" s="216"/>
      <c r="BI423" s="216"/>
      <c r="BJ423" s="216"/>
      <c r="BK423" s="216"/>
      <c r="BL423" s="216"/>
      <c r="BM423" s="216"/>
      <c r="BN423" s="216"/>
    </row>
    <row r="424" spans="1:66" s="217" customFormat="1" ht="25.5" outlineLevel="1">
      <c r="A424" s="194" t="s">
        <v>622</v>
      </c>
      <c r="B424" s="201" t="s">
        <v>322</v>
      </c>
      <c r="C424" s="138" t="s">
        <v>1327</v>
      </c>
      <c r="D424" s="139" t="s">
        <v>1173</v>
      </c>
      <c r="E424" s="140" t="s">
        <v>108</v>
      </c>
      <c r="F424" s="182">
        <v>1</v>
      </c>
      <c r="G424" s="36"/>
      <c r="H424" s="2">
        <f t="shared" si="50"/>
        <v>0</v>
      </c>
      <c r="I424" s="184" t="e">
        <f t="shared" si="51"/>
        <v>#DIV/0!</v>
      </c>
      <c r="J424" s="144"/>
      <c r="K424" s="216"/>
      <c r="L424" s="216"/>
      <c r="M424" s="216"/>
      <c r="N424" s="216"/>
      <c r="O424" s="216"/>
      <c r="P424" s="216"/>
      <c r="Q424" s="216"/>
      <c r="R424" s="216"/>
      <c r="S424" s="216"/>
      <c r="T424" s="216"/>
      <c r="U424" s="216"/>
      <c r="V424" s="216"/>
      <c r="W424" s="216"/>
      <c r="X424" s="216"/>
      <c r="Y424" s="216"/>
      <c r="Z424" s="216"/>
      <c r="AA424" s="216"/>
      <c r="AB424" s="216"/>
      <c r="AC424" s="216"/>
      <c r="AD424" s="216"/>
      <c r="AE424" s="216"/>
      <c r="AF424" s="216"/>
      <c r="AG424" s="216"/>
      <c r="AH424" s="216"/>
      <c r="AI424" s="216"/>
      <c r="AJ424" s="216"/>
      <c r="AK424" s="216"/>
      <c r="AL424" s="216"/>
      <c r="AM424" s="216"/>
      <c r="AN424" s="216"/>
      <c r="AO424" s="216"/>
      <c r="AP424" s="216"/>
      <c r="AQ424" s="216"/>
      <c r="AR424" s="216"/>
      <c r="AS424" s="216"/>
      <c r="AT424" s="216"/>
      <c r="AU424" s="216"/>
      <c r="AV424" s="216"/>
      <c r="AW424" s="216"/>
      <c r="AX424" s="216"/>
      <c r="AY424" s="216"/>
      <c r="AZ424" s="216"/>
      <c r="BA424" s="216"/>
      <c r="BB424" s="216"/>
      <c r="BC424" s="216"/>
      <c r="BD424" s="216"/>
      <c r="BE424" s="216"/>
      <c r="BF424" s="216"/>
      <c r="BG424" s="216"/>
      <c r="BH424" s="216"/>
      <c r="BI424" s="216"/>
      <c r="BJ424" s="216"/>
      <c r="BK424" s="216"/>
      <c r="BL424" s="216"/>
      <c r="BM424" s="216"/>
      <c r="BN424" s="216"/>
    </row>
    <row r="425" spans="1:66" s="217" customFormat="1" ht="25.5" outlineLevel="1">
      <c r="A425" s="194" t="s">
        <v>623</v>
      </c>
      <c r="B425" s="201" t="s">
        <v>323</v>
      </c>
      <c r="C425" s="138" t="s">
        <v>1327</v>
      </c>
      <c r="D425" s="139" t="s">
        <v>1174</v>
      </c>
      <c r="E425" s="140" t="s">
        <v>108</v>
      </c>
      <c r="F425" s="182">
        <v>2</v>
      </c>
      <c r="G425" s="36"/>
      <c r="H425" s="2">
        <f t="shared" si="50"/>
        <v>0</v>
      </c>
      <c r="I425" s="184" t="e">
        <f t="shared" si="51"/>
        <v>#DIV/0!</v>
      </c>
      <c r="J425" s="144"/>
      <c r="K425" s="216"/>
      <c r="L425" s="216"/>
      <c r="M425" s="216"/>
      <c r="N425" s="216"/>
      <c r="O425" s="216"/>
      <c r="P425" s="216"/>
      <c r="Q425" s="216"/>
      <c r="R425" s="216"/>
      <c r="S425" s="216"/>
      <c r="T425" s="216"/>
      <c r="U425" s="216"/>
      <c r="V425" s="216"/>
      <c r="W425" s="216"/>
      <c r="X425" s="216"/>
      <c r="Y425" s="216"/>
      <c r="Z425" s="216"/>
      <c r="AA425" s="216"/>
      <c r="AB425" s="216"/>
      <c r="AC425" s="216"/>
      <c r="AD425" s="216"/>
      <c r="AE425" s="216"/>
      <c r="AF425" s="216"/>
      <c r="AG425" s="216"/>
      <c r="AH425" s="216"/>
      <c r="AI425" s="216"/>
      <c r="AJ425" s="216"/>
      <c r="AK425" s="216"/>
      <c r="AL425" s="216"/>
      <c r="AM425" s="216"/>
      <c r="AN425" s="216"/>
      <c r="AO425" s="216"/>
      <c r="AP425" s="216"/>
      <c r="AQ425" s="216"/>
      <c r="AR425" s="216"/>
      <c r="AS425" s="216"/>
      <c r="AT425" s="216"/>
      <c r="AU425" s="216"/>
      <c r="AV425" s="216"/>
      <c r="AW425" s="216"/>
      <c r="AX425" s="216"/>
      <c r="AY425" s="216"/>
      <c r="AZ425" s="216"/>
      <c r="BA425" s="216"/>
      <c r="BB425" s="216"/>
      <c r="BC425" s="216"/>
      <c r="BD425" s="216"/>
      <c r="BE425" s="216"/>
      <c r="BF425" s="216"/>
      <c r="BG425" s="216"/>
      <c r="BH425" s="216"/>
      <c r="BI425" s="216"/>
      <c r="BJ425" s="216"/>
      <c r="BK425" s="216"/>
      <c r="BL425" s="216"/>
      <c r="BM425" s="216"/>
      <c r="BN425" s="216"/>
    </row>
    <row r="426" spans="1:66" s="217" customFormat="1" ht="38.25" outlineLevel="1">
      <c r="A426" s="194" t="s">
        <v>624</v>
      </c>
      <c r="B426" s="201" t="s">
        <v>343</v>
      </c>
      <c r="C426" s="138" t="s">
        <v>1327</v>
      </c>
      <c r="D426" s="152" t="s">
        <v>707</v>
      </c>
      <c r="E426" s="140" t="s">
        <v>108</v>
      </c>
      <c r="F426" s="182">
        <v>1</v>
      </c>
      <c r="G426" s="36"/>
      <c r="H426" s="2">
        <f t="shared" si="50"/>
        <v>0</v>
      </c>
      <c r="I426" s="184" t="e">
        <f t="shared" si="51"/>
        <v>#DIV/0!</v>
      </c>
      <c r="J426" s="144"/>
      <c r="K426" s="216"/>
      <c r="L426" s="216"/>
      <c r="M426" s="216"/>
      <c r="N426" s="216"/>
      <c r="O426" s="216"/>
      <c r="P426" s="216"/>
      <c r="Q426" s="216"/>
      <c r="R426" s="216"/>
      <c r="S426" s="216"/>
      <c r="T426" s="216"/>
      <c r="U426" s="216"/>
      <c r="V426" s="216"/>
      <c r="W426" s="216"/>
      <c r="X426" s="216"/>
      <c r="Y426" s="216"/>
      <c r="Z426" s="216"/>
      <c r="AA426" s="216"/>
      <c r="AB426" s="216"/>
      <c r="AC426" s="216"/>
      <c r="AD426" s="216"/>
      <c r="AE426" s="216"/>
      <c r="AF426" s="216"/>
      <c r="AG426" s="216"/>
      <c r="AH426" s="216"/>
      <c r="AI426" s="216"/>
      <c r="AJ426" s="216"/>
      <c r="AK426" s="216"/>
      <c r="AL426" s="216"/>
      <c r="AM426" s="216"/>
      <c r="AN426" s="216"/>
      <c r="AO426" s="216"/>
      <c r="AP426" s="216"/>
      <c r="AQ426" s="216"/>
      <c r="AR426" s="216"/>
      <c r="AS426" s="216"/>
      <c r="AT426" s="216"/>
      <c r="AU426" s="216"/>
      <c r="AV426" s="216"/>
      <c r="AW426" s="216"/>
      <c r="AX426" s="216"/>
      <c r="AY426" s="216"/>
      <c r="AZ426" s="216"/>
      <c r="BA426" s="216"/>
      <c r="BB426" s="216"/>
      <c r="BC426" s="216"/>
      <c r="BD426" s="216"/>
      <c r="BE426" s="216"/>
      <c r="BF426" s="216"/>
      <c r="BG426" s="216"/>
      <c r="BH426" s="216"/>
      <c r="BI426" s="216"/>
      <c r="BJ426" s="216"/>
      <c r="BK426" s="216"/>
      <c r="BL426" s="216"/>
      <c r="BM426" s="216"/>
      <c r="BN426" s="216"/>
    </row>
    <row r="427" spans="1:66" s="217" customFormat="1" ht="39" outlineLevel="1" thickBot="1">
      <c r="A427" s="194" t="s">
        <v>625</v>
      </c>
      <c r="B427" s="201" t="s">
        <v>343</v>
      </c>
      <c r="C427" s="161" t="s">
        <v>1327</v>
      </c>
      <c r="D427" s="222" t="s">
        <v>708</v>
      </c>
      <c r="E427" s="163" t="s">
        <v>108</v>
      </c>
      <c r="F427" s="182">
        <v>1</v>
      </c>
      <c r="G427" s="36"/>
      <c r="H427" s="2">
        <f t="shared" si="50"/>
        <v>0</v>
      </c>
      <c r="I427" s="219" t="e">
        <f t="shared" si="51"/>
        <v>#DIV/0!</v>
      </c>
      <c r="J427" s="144"/>
      <c r="K427" s="216"/>
      <c r="L427" s="216"/>
      <c r="M427" s="216"/>
      <c r="N427" s="216"/>
      <c r="O427" s="216"/>
      <c r="P427" s="216"/>
      <c r="Q427" s="216"/>
      <c r="R427" s="216"/>
      <c r="S427" s="216"/>
      <c r="T427" s="216"/>
      <c r="U427" s="216"/>
      <c r="V427" s="216"/>
      <c r="W427" s="216"/>
      <c r="X427" s="216"/>
      <c r="Y427" s="216"/>
      <c r="Z427" s="216"/>
      <c r="AA427" s="216"/>
      <c r="AB427" s="216"/>
      <c r="AC427" s="216"/>
      <c r="AD427" s="216"/>
      <c r="AE427" s="216"/>
      <c r="AF427" s="216"/>
      <c r="AG427" s="216"/>
      <c r="AH427" s="216"/>
      <c r="AI427" s="216"/>
      <c r="AJ427" s="216"/>
      <c r="AK427" s="216"/>
      <c r="AL427" s="216"/>
      <c r="AM427" s="216"/>
      <c r="AN427" s="216"/>
      <c r="AO427" s="216"/>
      <c r="AP427" s="216"/>
      <c r="AQ427" s="216"/>
      <c r="AR427" s="216"/>
      <c r="AS427" s="216"/>
      <c r="AT427" s="216"/>
      <c r="AU427" s="216"/>
      <c r="AV427" s="216"/>
      <c r="AW427" s="216"/>
      <c r="AX427" s="216"/>
      <c r="AY427" s="216"/>
      <c r="AZ427" s="216"/>
      <c r="BA427" s="216"/>
      <c r="BB427" s="216"/>
      <c r="BC427" s="216"/>
      <c r="BD427" s="216"/>
      <c r="BE427" s="216"/>
      <c r="BF427" s="216"/>
      <c r="BG427" s="216"/>
      <c r="BH427" s="216"/>
      <c r="BI427" s="216"/>
      <c r="BJ427" s="216"/>
      <c r="BK427" s="216"/>
      <c r="BL427" s="216"/>
      <c r="BM427" s="216"/>
      <c r="BN427" s="216"/>
    </row>
    <row r="428" spans="1:66" s="203" customFormat="1" ht="15.75" thickBot="1">
      <c r="A428" s="492">
        <v>13</v>
      </c>
      <c r="B428" s="493"/>
      <c r="C428" s="126"/>
      <c r="D428" s="127" t="s">
        <v>709</v>
      </c>
      <c r="E428" s="128">
        <f>ROUND(SUM(E429),2)</f>
        <v>0</v>
      </c>
      <c r="F428" s="128"/>
      <c r="G428" s="128"/>
      <c r="H428" s="129"/>
      <c r="I428" s="130" t="e">
        <f>E428/$G$609</f>
        <v>#DIV/0!</v>
      </c>
      <c r="J428" s="131"/>
      <c r="K428" s="202"/>
      <c r="L428" s="202"/>
      <c r="M428" s="202"/>
      <c r="N428" s="202"/>
      <c r="O428" s="202"/>
      <c r="P428" s="202"/>
      <c r="Q428" s="202"/>
      <c r="R428" s="202"/>
      <c r="S428" s="202"/>
      <c r="T428" s="202"/>
      <c r="U428" s="202"/>
      <c r="V428" s="202"/>
      <c r="W428" s="202"/>
      <c r="X428" s="202"/>
      <c r="Y428" s="202"/>
      <c r="Z428" s="202"/>
      <c r="AA428" s="202"/>
      <c r="AB428" s="202"/>
      <c r="AC428" s="202"/>
      <c r="AD428" s="202"/>
      <c r="AE428" s="202"/>
      <c r="AF428" s="202"/>
      <c r="AG428" s="202"/>
      <c r="AH428" s="202"/>
      <c r="AI428" s="202"/>
      <c r="AJ428" s="202"/>
      <c r="AK428" s="202"/>
      <c r="AL428" s="202"/>
      <c r="AM428" s="202"/>
      <c r="AN428" s="202"/>
      <c r="AO428" s="202"/>
      <c r="AP428" s="202"/>
      <c r="AQ428" s="202"/>
      <c r="AR428" s="202"/>
      <c r="AS428" s="202"/>
      <c r="AT428" s="202"/>
      <c r="AU428" s="202"/>
      <c r="AV428" s="202"/>
      <c r="AW428" s="202"/>
      <c r="AX428" s="202"/>
      <c r="AY428" s="202"/>
      <c r="AZ428" s="202"/>
      <c r="BA428" s="202"/>
      <c r="BB428" s="202"/>
      <c r="BC428" s="202"/>
      <c r="BD428" s="202"/>
      <c r="BE428" s="202"/>
      <c r="BF428" s="202"/>
      <c r="BG428" s="202"/>
      <c r="BH428" s="202"/>
      <c r="BI428" s="202"/>
      <c r="BJ428" s="202"/>
      <c r="BK428" s="202"/>
      <c r="BL428" s="202"/>
      <c r="BM428" s="202"/>
      <c r="BN428" s="202"/>
    </row>
    <row r="429" spans="1:66" s="205" customFormat="1" ht="12.75" outlineLevel="1">
      <c r="A429" s="490" t="s">
        <v>157</v>
      </c>
      <c r="B429" s="491"/>
      <c r="C429" s="134"/>
      <c r="D429" s="135" t="s">
        <v>709</v>
      </c>
      <c r="E429" s="136">
        <f>SUM(H430:H447)</f>
        <v>0</v>
      </c>
      <c r="F429" s="136"/>
      <c r="G429" s="136"/>
      <c r="H429" s="136"/>
      <c r="I429" s="137" t="e">
        <f>E429/$G$609</f>
        <v>#DIV/0!</v>
      </c>
      <c r="J429" s="14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4"/>
      <c r="AY429" s="204"/>
      <c r="AZ429" s="204"/>
      <c r="BA429" s="204"/>
      <c r="BB429" s="204"/>
      <c r="BC429" s="204"/>
      <c r="BD429" s="204"/>
      <c r="BE429" s="204"/>
      <c r="BF429" s="204"/>
      <c r="BG429" s="204"/>
      <c r="BH429" s="204"/>
      <c r="BI429" s="204"/>
      <c r="BJ429" s="204"/>
      <c r="BK429" s="204"/>
      <c r="BL429" s="204"/>
      <c r="BM429" s="204"/>
      <c r="BN429" s="204"/>
    </row>
    <row r="430" spans="1:66" s="207" customFormat="1" ht="12.75" outlineLevel="1">
      <c r="A430" s="194" t="s">
        <v>158</v>
      </c>
      <c r="B430" s="214" t="s">
        <v>330</v>
      </c>
      <c r="C430" s="138" t="s">
        <v>1327</v>
      </c>
      <c r="D430" s="139" t="s">
        <v>1175</v>
      </c>
      <c r="E430" s="140" t="s">
        <v>108</v>
      </c>
      <c r="F430" s="182">
        <v>8</v>
      </c>
      <c r="G430" s="36"/>
      <c r="H430" s="2">
        <f aca="true" t="shared" si="52" ref="H430:H447">ROUND(_xlfn.IFERROR(F430*G430," - "),2)</f>
        <v>0</v>
      </c>
      <c r="I430" s="155" t="e">
        <f aca="true" t="shared" si="53" ref="I430:I439">H430/$G$609</f>
        <v>#DIV/0!</v>
      </c>
      <c r="J430" s="144"/>
      <c r="K430" s="206"/>
      <c r="L430" s="206"/>
      <c r="M430" s="206"/>
      <c r="N430" s="206"/>
      <c r="O430" s="206"/>
      <c r="P430" s="206"/>
      <c r="Q430" s="206"/>
      <c r="R430" s="206"/>
      <c r="S430" s="206"/>
      <c r="T430" s="206"/>
      <c r="U430" s="206"/>
      <c r="V430" s="206"/>
      <c r="W430" s="206"/>
      <c r="X430" s="206"/>
      <c r="Y430" s="206"/>
      <c r="Z430" s="206"/>
      <c r="AA430" s="206"/>
      <c r="AB430" s="206"/>
      <c r="AC430" s="206"/>
      <c r="AD430" s="206"/>
      <c r="AE430" s="206"/>
      <c r="AF430" s="206"/>
      <c r="AG430" s="206"/>
      <c r="AH430" s="206"/>
      <c r="AI430" s="206"/>
      <c r="AJ430" s="206"/>
      <c r="AK430" s="206"/>
      <c r="AL430" s="206"/>
      <c r="AM430" s="206"/>
      <c r="AN430" s="206"/>
      <c r="AO430" s="206"/>
      <c r="AP430" s="206"/>
      <c r="AQ430" s="206"/>
      <c r="AR430" s="206"/>
      <c r="AS430" s="206"/>
      <c r="AT430" s="206"/>
      <c r="AU430" s="206"/>
      <c r="AV430" s="206"/>
      <c r="AW430" s="206"/>
      <c r="AX430" s="206"/>
      <c r="AY430" s="206"/>
      <c r="AZ430" s="206"/>
      <c r="BA430" s="206"/>
      <c r="BB430" s="206"/>
      <c r="BC430" s="206"/>
      <c r="BD430" s="206"/>
      <c r="BE430" s="206"/>
      <c r="BF430" s="206"/>
      <c r="BG430" s="206"/>
      <c r="BH430" s="206"/>
      <c r="BI430" s="206"/>
      <c r="BJ430" s="206"/>
      <c r="BK430" s="206"/>
      <c r="BL430" s="206"/>
      <c r="BM430" s="206"/>
      <c r="BN430" s="206"/>
    </row>
    <row r="431" spans="1:66" ht="12.75" outlineLevel="1">
      <c r="A431" s="194" t="s">
        <v>159</v>
      </c>
      <c r="B431" s="201" t="s">
        <v>331</v>
      </c>
      <c r="C431" s="138" t="s">
        <v>1327</v>
      </c>
      <c r="D431" s="139" t="s">
        <v>1176</v>
      </c>
      <c r="E431" s="140" t="s">
        <v>108</v>
      </c>
      <c r="F431" s="182">
        <v>2</v>
      </c>
      <c r="G431" s="36"/>
      <c r="H431" s="2">
        <f t="shared" si="52"/>
        <v>0</v>
      </c>
      <c r="I431" s="184" t="e">
        <f t="shared" si="53"/>
        <v>#DIV/0!</v>
      </c>
      <c r="J431" s="144"/>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c r="BB431" s="72"/>
      <c r="BC431" s="72"/>
      <c r="BD431" s="72"/>
      <c r="BE431" s="72"/>
      <c r="BF431" s="72"/>
      <c r="BG431" s="72"/>
      <c r="BH431" s="72"/>
      <c r="BI431" s="72"/>
      <c r="BJ431" s="72"/>
      <c r="BK431" s="72"/>
      <c r="BL431" s="72"/>
      <c r="BM431" s="72"/>
      <c r="BN431" s="72"/>
    </row>
    <row r="432" spans="1:66" s="209" customFormat="1" ht="38.25" outlineLevel="1">
      <c r="A432" s="194" t="s">
        <v>230</v>
      </c>
      <c r="B432" s="201">
        <v>92353</v>
      </c>
      <c r="C432" s="138" t="s">
        <v>1325</v>
      </c>
      <c r="D432" s="139" t="s">
        <v>1177</v>
      </c>
      <c r="E432" s="140" t="s">
        <v>108</v>
      </c>
      <c r="F432" s="182">
        <v>10</v>
      </c>
      <c r="G432" s="36"/>
      <c r="H432" s="2">
        <f t="shared" si="52"/>
        <v>0</v>
      </c>
      <c r="I432" s="184" t="e">
        <f t="shared" si="53"/>
        <v>#DIV/0!</v>
      </c>
      <c r="J432" s="144"/>
      <c r="K432" s="208"/>
      <c r="L432" s="208"/>
      <c r="M432" s="208"/>
      <c r="N432" s="208"/>
      <c r="O432" s="208"/>
      <c r="P432" s="208"/>
      <c r="Q432" s="208"/>
      <c r="R432" s="208"/>
      <c r="S432" s="208"/>
      <c r="T432" s="208"/>
      <c r="U432" s="208"/>
      <c r="V432" s="208"/>
      <c r="W432" s="208"/>
      <c r="X432" s="208"/>
      <c r="Y432" s="208"/>
      <c r="Z432" s="208"/>
      <c r="AA432" s="208"/>
      <c r="AB432" s="208"/>
      <c r="AC432" s="208"/>
      <c r="AD432" s="208"/>
      <c r="AE432" s="208"/>
      <c r="AF432" s="208"/>
      <c r="AG432" s="208"/>
      <c r="AH432" s="208"/>
      <c r="AI432" s="208"/>
      <c r="AJ432" s="208"/>
      <c r="AK432" s="208"/>
      <c r="AL432" s="208"/>
      <c r="AM432" s="208"/>
      <c r="AN432" s="208"/>
      <c r="AO432" s="208"/>
      <c r="AP432" s="208"/>
      <c r="AQ432" s="208"/>
      <c r="AR432" s="208"/>
      <c r="AS432" s="208"/>
      <c r="AT432" s="208"/>
      <c r="AU432" s="208"/>
      <c r="AV432" s="208"/>
      <c r="AW432" s="208"/>
      <c r="AX432" s="208"/>
      <c r="AY432" s="208"/>
      <c r="AZ432" s="208"/>
      <c r="BA432" s="208"/>
      <c r="BB432" s="208"/>
      <c r="BC432" s="208"/>
      <c r="BD432" s="208"/>
      <c r="BE432" s="208"/>
      <c r="BF432" s="208"/>
      <c r="BG432" s="208"/>
      <c r="BH432" s="208"/>
      <c r="BI432" s="208"/>
      <c r="BJ432" s="208"/>
      <c r="BK432" s="208"/>
      <c r="BL432" s="208"/>
      <c r="BM432" s="208"/>
      <c r="BN432" s="208"/>
    </row>
    <row r="433" spans="1:66" s="217" customFormat="1" ht="38.25" outlineLevel="1">
      <c r="A433" s="194" t="s">
        <v>160</v>
      </c>
      <c r="B433" s="201">
        <v>92377</v>
      </c>
      <c r="C433" s="138" t="s">
        <v>1325</v>
      </c>
      <c r="D433" s="139" t="s">
        <v>1178</v>
      </c>
      <c r="E433" s="140" t="s">
        <v>108</v>
      </c>
      <c r="F433" s="182">
        <v>2</v>
      </c>
      <c r="G433" s="36"/>
      <c r="H433" s="2">
        <f t="shared" si="52"/>
        <v>0</v>
      </c>
      <c r="I433" s="184" t="e">
        <f t="shared" si="53"/>
        <v>#DIV/0!</v>
      </c>
      <c r="J433" s="144"/>
      <c r="K433" s="216"/>
      <c r="L433" s="216"/>
      <c r="M433" s="216"/>
      <c r="N433" s="216"/>
      <c r="O433" s="216"/>
      <c r="P433" s="216"/>
      <c r="Q433" s="216"/>
      <c r="R433" s="216"/>
      <c r="S433" s="216"/>
      <c r="T433" s="216"/>
      <c r="U433" s="216"/>
      <c r="V433" s="216"/>
      <c r="W433" s="216"/>
      <c r="X433" s="216"/>
      <c r="Y433" s="216"/>
      <c r="Z433" s="216"/>
      <c r="AA433" s="216"/>
      <c r="AB433" s="216"/>
      <c r="AC433" s="216"/>
      <c r="AD433" s="216"/>
      <c r="AE433" s="216"/>
      <c r="AF433" s="216"/>
      <c r="AG433" s="216"/>
      <c r="AH433" s="216"/>
      <c r="AI433" s="216"/>
      <c r="AJ433" s="216"/>
      <c r="AK433" s="216"/>
      <c r="AL433" s="216"/>
      <c r="AM433" s="216"/>
      <c r="AN433" s="216"/>
      <c r="AO433" s="216"/>
      <c r="AP433" s="216"/>
      <c r="AQ433" s="216"/>
      <c r="AR433" s="216"/>
      <c r="AS433" s="216"/>
      <c r="AT433" s="216"/>
      <c r="AU433" s="216"/>
      <c r="AV433" s="216"/>
      <c r="AW433" s="216"/>
      <c r="AX433" s="216"/>
      <c r="AY433" s="216"/>
      <c r="AZ433" s="216"/>
      <c r="BA433" s="216"/>
      <c r="BB433" s="216"/>
      <c r="BC433" s="216"/>
      <c r="BD433" s="216"/>
      <c r="BE433" s="216"/>
      <c r="BF433" s="216"/>
      <c r="BG433" s="216"/>
      <c r="BH433" s="216"/>
      <c r="BI433" s="216"/>
      <c r="BJ433" s="216"/>
      <c r="BK433" s="216"/>
      <c r="BL433" s="216"/>
      <c r="BM433" s="216"/>
      <c r="BN433" s="216"/>
    </row>
    <row r="434" spans="1:66" s="217" customFormat="1" ht="38.25" outlineLevel="1">
      <c r="A434" s="194" t="s">
        <v>710</v>
      </c>
      <c r="B434" s="201">
        <v>92642</v>
      </c>
      <c r="C434" s="138" t="s">
        <v>1325</v>
      </c>
      <c r="D434" s="139" t="s">
        <v>1179</v>
      </c>
      <c r="E434" s="140" t="s">
        <v>108</v>
      </c>
      <c r="F434" s="182">
        <v>4</v>
      </c>
      <c r="G434" s="36"/>
      <c r="H434" s="2">
        <f t="shared" si="52"/>
        <v>0</v>
      </c>
      <c r="I434" s="184" t="e">
        <f t="shared" si="53"/>
        <v>#DIV/0!</v>
      </c>
      <c r="J434" s="144"/>
      <c r="K434" s="216"/>
      <c r="L434" s="216"/>
      <c r="M434" s="216"/>
      <c r="N434" s="216"/>
      <c r="O434" s="216"/>
      <c r="P434" s="216"/>
      <c r="Q434" s="216"/>
      <c r="R434" s="216"/>
      <c r="S434" s="216"/>
      <c r="T434" s="216"/>
      <c r="U434" s="216"/>
      <c r="V434" s="216"/>
      <c r="W434" s="216"/>
      <c r="X434" s="216"/>
      <c r="Y434" s="216"/>
      <c r="Z434" s="216"/>
      <c r="AA434" s="216"/>
      <c r="AB434" s="216"/>
      <c r="AC434" s="216"/>
      <c r="AD434" s="216"/>
      <c r="AE434" s="216"/>
      <c r="AF434" s="216"/>
      <c r="AG434" s="216"/>
      <c r="AH434" s="216"/>
      <c r="AI434" s="216"/>
      <c r="AJ434" s="216"/>
      <c r="AK434" s="216"/>
      <c r="AL434" s="216"/>
      <c r="AM434" s="216"/>
      <c r="AN434" s="216"/>
      <c r="AO434" s="216"/>
      <c r="AP434" s="216"/>
      <c r="AQ434" s="216"/>
      <c r="AR434" s="216"/>
      <c r="AS434" s="216"/>
      <c r="AT434" s="216"/>
      <c r="AU434" s="216"/>
      <c r="AV434" s="216"/>
      <c r="AW434" s="216"/>
      <c r="AX434" s="216"/>
      <c r="AY434" s="216"/>
      <c r="AZ434" s="216"/>
      <c r="BA434" s="216"/>
      <c r="BB434" s="216"/>
      <c r="BC434" s="216"/>
      <c r="BD434" s="216"/>
      <c r="BE434" s="216"/>
      <c r="BF434" s="216"/>
      <c r="BG434" s="216"/>
      <c r="BH434" s="216"/>
      <c r="BI434" s="216"/>
      <c r="BJ434" s="216"/>
      <c r="BK434" s="216"/>
      <c r="BL434" s="216"/>
      <c r="BM434" s="216"/>
      <c r="BN434" s="216"/>
    </row>
    <row r="435" spans="1:66" s="217" customFormat="1" ht="38.25" outlineLevel="1">
      <c r="A435" s="194" t="s">
        <v>711</v>
      </c>
      <c r="B435" s="201">
        <v>92367</v>
      </c>
      <c r="C435" s="138" t="s">
        <v>1325</v>
      </c>
      <c r="D435" s="139" t="s">
        <v>1180</v>
      </c>
      <c r="E435" s="140" t="s">
        <v>920</v>
      </c>
      <c r="F435" s="182">
        <v>65</v>
      </c>
      <c r="G435" s="36"/>
      <c r="H435" s="2">
        <f t="shared" si="52"/>
        <v>0</v>
      </c>
      <c r="I435" s="184" t="e">
        <f t="shared" si="53"/>
        <v>#DIV/0!</v>
      </c>
      <c r="J435" s="144"/>
      <c r="K435" s="216"/>
      <c r="L435" s="216"/>
      <c r="M435" s="216"/>
      <c r="N435" s="216"/>
      <c r="O435" s="216"/>
      <c r="P435" s="216"/>
      <c r="Q435" s="216"/>
      <c r="R435" s="216"/>
      <c r="S435" s="216"/>
      <c r="T435" s="216"/>
      <c r="U435" s="216"/>
      <c r="V435" s="216"/>
      <c r="W435" s="216"/>
      <c r="X435" s="216"/>
      <c r="Y435" s="216"/>
      <c r="Z435" s="216"/>
      <c r="AA435" s="216"/>
      <c r="AB435" s="216"/>
      <c r="AC435" s="216"/>
      <c r="AD435" s="216"/>
      <c r="AE435" s="216"/>
      <c r="AF435" s="216"/>
      <c r="AG435" s="216"/>
      <c r="AH435" s="216"/>
      <c r="AI435" s="216"/>
      <c r="AJ435" s="216"/>
      <c r="AK435" s="216"/>
      <c r="AL435" s="216"/>
      <c r="AM435" s="216"/>
      <c r="AN435" s="216"/>
      <c r="AO435" s="216"/>
      <c r="AP435" s="216"/>
      <c r="AQ435" s="216"/>
      <c r="AR435" s="216"/>
      <c r="AS435" s="216"/>
      <c r="AT435" s="216"/>
      <c r="AU435" s="216"/>
      <c r="AV435" s="216"/>
      <c r="AW435" s="216"/>
      <c r="AX435" s="216"/>
      <c r="AY435" s="216"/>
      <c r="AZ435" s="216"/>
      <c r="BA435" s="216"/>
      <c r="BB435" s="216"/>
      <c r="BC435" s="216"/>
      <c r="BD435" s="216"/>
      <c r="BE435" s="216"/>
      <c r="BF435" s="216"/>
      <c r="BG435" s="216"/>
      <c r="BH435" s="216"/>
      <c r="BI435" s="216"/>
      <c r="BJ435" s="216"/>
      <c r="BK435" s="216"/>
      <c r="BL435" s="216"/>
      <c r="BM435" s="216"/>
      <c r="BN435" s="216"/>
    </row>
    <row r="436" spans="1:66" s="217" customFormat="1" ht="51" outlineLevel="1">
      <c r="A436" s="194" t="s">
        <v>712</v>
      </c>
      <c r="B436" s="201">
        <v>96765</v>
      </c>
      <c r="C436" s="138" t="s">
        <v>1325</v>
      </c>
      <c r="D436" s="139" t="s">
        <v>1181</v>
      </c>
      <c r="E436" s="140" t="s">
        <v>108</v>
      </c>
      <c r="F436" s="182">
        <v>2</v>
      </c>
      <c r="G436" s="36"/>
      <c r="H436" s="2">
        <f t="shared" si="52"/>
        <v>0</v>
      </c>
      <c r="I436" s="184" t="e">
        <f t="shared" si="53"/>
        <v>#DIV/0!</v>
      </c>
      <c r="J436" s="144"/>
      <c r="K436" s="216"/>
      <c r="L436" s="216"/>
      <c r="M436" s="216"/>
      <c r="N436" s="216"/>
      <c r="O436" s="216"/>
      <c r="P436" s="216"/>
      <c r="Q436" s="216"/>
      <c r="R436" s="216"/>
      <c r="S436" s="216"/>
      <c r="T436" s="216"/>
      <c r="U436" s="216"/>
      <c r="V436" s="216"/>
      <c r="W436" s="216"/>
      <c r="X436" s="216"/>
      <c r="Y436" s="216"/>
      <c r="Z436" s="216"/>
      <c r="AA436" s="216"/>
      <c r="AB436" s="216"/>
      <c r="AC436" s="216"/>
      <c r="AD436" s="216"/>
      <c r="AE436" s="216"/>
      <c r="AF436" s="216"/>
      <c r="AG436" s="216"/>
      <c r="AH436" s="216"/>
      <c r="AI436" s="216"/>
      <c r="AJ436" s="216"/>
      <c r="AK436" s="216"/>
      <c r="AL436" s="216"/>
      <c r="AM436" s="216"/>
      <c r="AN436" s="216"/>
      <c r="AO436" s="216"/>
      <c r="AP436" s="216"/>
      <c r="AQ436" s="216"/>
      <c r="AR436" s="216"/>
      <c r="AS436" s="216"/>
      <c r="AT436" s="216"/>
      <c r="AU436" s="216"/>
      <c r="AV436" s="216"/>
      <c r="AW436" s="216"/>
      <c r="AX436" s="216"/>
      <c r="AY436" s="216"/>
      <c r="AZ436" s="216"/>
      <c r="BA436" s="216"/>
      <c r="BB436" s="216"/>
      <c r="BC436" s="216"/>
      <c r="BD436" s="216"/>
      <c r="BE436" s="216"/>
      <c r="BF436" s="216"/>
      <c r="BG436" s="216"/>
      <c r="BH436" s="216"/>
      <c r="BI436" s="216"/>
      <c r="BJ436" s="216"/>
      <c r="BK436" s="216"/>
      <c r="BL436" s="216"/>
      <c r="BM436" s="216"/>
      <c r="BN436" s="216"/>
    </row>
    <row r="437" spans="1:66" s="217" customFormat="1" ht="25.5" outlineLevel="1">
      <c r="A437" s="194" t="s">
        <v>713</v>
      </c>
      <c r="B437" s="201" t="s">
        <v>325</v>
      </c>
      <c r="C437" s="138" t="s">
        <v>1327</v>
      </c>
      <c r="D437" s="139" t="s">
        <v>1182</v>
      </c>
      <c r="E437" s="140" t="s">
        <v>108</v>
      </c>
      <c r="F437" s="182">
        <v>1</v>
      </c>
      <c r="G437" s="36"/>
      <c r="H437" s="2">
        <f t="shared" si="52"/>
        <v>0</v>
      </c>
      <c r="I437" s="184" t="e">
        <f t="shared" si="53"/>
        <v>#DIV/0!</v>
      </c>
      <c r="J437" s="144"/>
      <c r="K437" s="216"/>
      <c r="L437" s="216"/>
      <c r="M437" s="216"/>
      <c r="N437" s="216"/>
      <c r="O437" s="216"/>
      <c r="P437" s="216"/>
      <c r="Q437" s="216"/>
      <c r="R437" s="216"/>
      <c r="S437" s="216"/>
      <c r="T437" s="216"/>
      <c r="U437" s="216"/>
      <c r="V437" s="216"/>
      <c r="W437" s="216"/>
      <c r="X437" s="216"/>
      <c r="Y437" s="216"/>
      <c r="Z437" s="216"/>
      <c r="AA437" s="216"/>
      <c r="AB437" s="216"/>
      <c r="AC437" s="216"/>
      <c r="AD437" s="216"/>
      <c r="AE437" s="216"/>
      <c r="AF437" s="216"/>
      <c r="AG437" s="216"/>
      <c r="AH437" s="216"/>
      <c r="AI437" s="216"/>
      <c r="AJ437" s="216"/>
      <c r="AK437" s="216"/>
      <c r="AL437" s="216"/>
      <c r="AM437" s="216"/>
      <c r="AN437" s="216"/>
      <c r="AO437" s="216"/>
      <c r="AP437" s="216"/>
      <c r="AQ437" s="216"/>
      <c r="AR437" s="216"/>
      <c r="AS437" s="216"/>
      <c r="AT437" s="216"/>
      <c r="AU437" s="216"/>
      <c r="AV437" s="216"/>
      <c r="AW437" s="216"/>
      <c r="AX437" s="216"/>
      <c r="AY437" s="216"/>
      <c r="AZ437" s="216"/>
      <c r="BA437" s="216"/>
      <c r="BB437" s="216"/>
      <c r="BC437" s="216"/>
      <c r="BD437" s="216"/>
      <c r="BE437" s="216"/>
      <c r="BF437" s="216"/>
      <c r="BG437" s="216"/>
      <c r="BH437" s="216"/>
      <c r="BI437" s="216"/>
      <c r="BJ437" s="216"/>
      <c r="BK437" s="216"/>
      <c r="BL437" s="216"/>
      <c r="BM437" s="216"/>
      <c r="BN437" s="216"/>
    </row>
    <row r="438" spans="1:66" s="217" customFormat="1" ht="25.5" outlineLevel="1">
      <c r="A438" s="194" t="s">
        <v>714</v>
      </c>
      <c r="B438" s="218">
        <v>94499</v>
      </c>
      <c r="C438" s="138" t="s">
        <v>1325</v>
      </c>
      <c r="D438" s="139" t="s">
        <v>1183</v>
      </c>
      <c r="E438" s="140" t="s">
        <v>108</v>
      </c>
      <c r="F438" s="182">
        <v>5</v>
      </c>
      <c r="G438" s="36"/>
      <c r="H438" s="2">
        <f t="shared" si="52"/>
        <v>0</v>
      </c>
      <c r="I438" s="219" t="e">
        <f t="shared" si="53"/>
        <v>#DIV/0!</v>
      </c>
      <c r="J438" s="144"/>
      <c r="K438" s="216"/>
      <c r="L438" s="216"/>
      <c r="M438" s="216"/>
      <c r="N438" s="216"/>
      <c r="O438" s="216"/>
      <c r="P438" s="216"/>
      <c r="Q438" s="216"/>
      <c r="R438" s="216"/>
      <c r="S438" s="216"/>
      <c r="T438" s="216"/>
      <c r="U438" s="216"/>
      <c r="V438" s="216"/>
      <c r="W438" s="216"/>
      <c r="X438" s="216"/>
      <c r="Y438" s="216"/>
      <c r="Z438" s="216"/>
      <c r="AA438" s="216"/>
      <c r="AB438" s="216"/>
      <c r="AC438" s="216"/>
      <c r="AD438" s="216"/>
      <c r="AE438" s="216"/>
      <c r="AF438" s="216"/>
      <c r="AG438" s="216"/>
      <c r="AH438" s="216"/>
      <c r="AI438" s="216"/>
      <c r="AJ438" s="216"/>
      <c r="AK438" s="216"/>
      <c r="AL438" s="216"/>
      <c r="AM438" s="216"/>
      <c r="AN438" s="216"/>
      <c r="AO438" s="216"/>
      <c r="AP438" s="216"/>
      <c r="AQ438" s="216"/>
      <c r="AR438" s="216"/>
      <c r="AS438" s="216"/>
      <c r="AT438" s="216"/>
      <c r="AU438" s="216"/>
      <c r="AV438" s="216"/>
      <c r="AW438" s="216"/>
      <c r="AX438" s="216"/>
      <c r="AY438" s="216"/>
      <c r="AZ438" s="216"/>
      <c r="BA438" s="216"/>
      <c r="BB438" s="216"/>
      <c r="BC438" s="216"/>
      <c r="BD438" s="216"/>
      <c r="BE438" s="216"/>
      <c r="BF438" s="216"/>
      <c r="BG438" s="216"/>
      <c r="BH438" s="216"/>
      <c r="BI438" s="216"/>
      <c r="BJ438" s="216"/>
      <c r="BK438" s="216"/>
      <c r="BL438" s="216"/>
      <c r="BM438" s="216"/>
      <c r="BN438" s="216"/>
    </row>
    <row r="439" spans="1:66" s="207" customFormat="1" ht="25.5" outlineLevel="1">
      <c r="A439" s="194" t="s">
        <v>715</v>
      </c>
      <c r="B439" s="214">
        <v>99632</v>
      </c>
      <c r="C439" s="138" t="s">
        <v>1325</v>
      </c>
      <c r="D439" s="139" t="s">
        <v>1184</v>
      </c>
      <c r="E439" s="140" t="s">
        <v>108</v>
      </c>
      <c r="F439" s="182">
        <v>3</v>
      </c>
      <c r="G439" s="36"/>
      <c r="H439" s="2">
        <f t="shared" si="52"/>
        <v>0</v>
      </c>
      <c r="I439" s="155" t="e">
        <f t="shared" si="53"/>
        <v>#DIV/0!</v>
      </c>
      <c r="J439" s="144"/>
      <c r="K439" s="206"/>
      <c r="L439" s="206"/>
      <c r="M439" s="206"/>
      <c r="N439" s="206"/>
      <c r="O439" s="206"/>
      <c r="P439" s="206"/>
      <c r="Q439" s="206"/>
      <c r="R439" s="206"/>
      <c r="S439" s="206"/>
      <c r="T439" s="206"/>
      <c r="U439" s="206"/>
      <c r="V439" s="206"/>
      <c r="W439" s="206"/>
      <c r="X439" s="206"/>
      <c r="Y439" s="206"/>
      <c r="Z439" s="206"/>
      <c r="AA439" s="206"/>
      <c r="AB439" s="206"/>
      <c r="AC439" s="206"/>
      <c r="AD439" s="206"/>
      <c r="AE439" s="206"/>
      <c r="AF439" s="206"/>
      <c r="AG439" s="206"/>
      <c r="AH439" s="206"/>
      <c r="AI439" s="206"/>
      <c r="AJ439" s="206"/>
      <c r="AK439" s="206"/>
      <c r="AL439" s="206"/>
      <c r="AM439" s="206"/>
      <c r="AN439" s="206"/>
      <c r="AO439" s="206"/>
      <c r="AP439" s="206"/>
      <c r="AQ439" s="206"/>
      <c r="AR439" s="206"/>
      <c r="AS439" s="206"/>
      <c r="AT439" s="206"/>
      <c r="AU439" s="206"/>
      <c r="AV439" s="206"/>
      <c r="AW439" s="206"/>
      <c r="AX439" s="206"/>
      <c r="AY439" s="206"/>
      <c r="AZ439" s="206"/>
      <c r="BA439" s="206"/>
      <c r="BB439" s="206"/>
      <c r="BC439" s="206"/>
      <c r="BD439" s="206"/>
      <c r="BE439" s="206"/>
      <c r="BF439" s="206"/>
      <c r="BG439" s="206"/>
      <c r="BH439" s="206"/>
      <c r="BI439" s="206"/>
      <c r="BJ439" s="206"/>
      <c r="BK439" s="206"/>
      <c r="BL439" s="206"/>
      <c r="BM439" s="206"/>
      <c r="BN439" s="206"/>
    </row>
    <row r="440" spans="1:66" ht="38.25" outlineLevel="1">
      <c r="A440" s="194" t="s">
        <v>716</v>
      </c>
      <c r="B440" s="201">
        <v>92896</v>
      </c>
      <c r="C440" s="138" t="s">
        <v>1325</v>
      </c>
      <c r="D440" s="139" t="s">
        <v>1185</v>
      </c>
      <c r="E440" s="140" t="s">
        <v>108</v>
      </c>
      <c r="F440" s="182">
        <v>4</v>
      </c>
      <c r="G440" s="36"/>
      <c r="H440" s="2">
        <f t="shared" si="52"/>
        <v>0</v>
      </c>
      <c r="I440" s="184" t="e">
        <f aca="true" t="shared" si="54" ref="I440:I447">H440/$G$609</f>
        <v>#DIV/0!</v>
      </c>
      <c r="J440" s="144"/>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c r="BB440" s="72"/>
      <c r="BC440" s="72"/>
      <c r="BD440" s="72"/>
      <c r="BE440" s="72"/>
      <c r="BF440" s="72"/>
      <c r="BG440" s="72"/>
      <c r="BH440" s="72"/>
      <c r="BI440" s="72"/>
      <c r="BJ440" s="72"/>
      <c r="BK440" s="72"/>
      <c r="BL440" s="72"/>
      <c r="BM440" s="72"/>
      <c r="BN440" s="72"/>
    </row>
    <row r="441" spans="1:66" s="209" customFormat="1" ht="25.5" outlineLevel="1">
      <c r="A441" s="194" t="s">
        <v>717</v>
      </c>
      <c r="B441" s="201">
        <v>97599</v>
      </c>
      <c r="C441" s="138" t="s">
        <v>1325</v>
      </c>
      <c r="D441" s="139" t="s">
        <v>1186</v>
      </c>
      <c r="E441" s="140" t="s">
        <v>108</v>
      </c>
      <c r="F441" s="182">
        <v>57</v>
      </c>
      <c r="G441" s="36"/>
      <c r="H441" s="2">
        <f t="shared" si="52"/>
        <v>0</v>
      </c>
      <c r="I441" s="184" t="e">
        <f t="shared" si="54"/>
        <v>#DIV/0!</v>
      </c>
      <c r="J441" s="144"/>
      <c r="K441" s="208"/>
      <c r="L441" s="208"/>
      <c r="M441" s="208"/>
      <c r="N441" s="208"/>
      <c r="O441" s="208"/>
      <c r="P441" s="208"/>
      <c r="Q441" s="208"/>
      <c r="R441" s="208"/>
      <c r="S441" s="208"/>
      <c r="T441" s="208"/>
      <c r="U441" s="208"/>
      <c r="V441" s="208"/>
      <c r="W441" s="208"/>
      <c r="X441" s="208"/>
      <c r="Y441" s="208"/>
      <c r="Z441" s="208"/>
      <c r="AA441" s="208"/>
      <c r="AB441" s="208"/>
      <c r="AC441" s="208"/>
      <c r="AD441" s="208"/>
      <c r="AE441" s="208"/>
      <c r="AF441" s="208"/>
      <c r="AG441" s="208"/>
      <c r="AH441" s="208"/>
      <c r="AI441" s="208"/>
      <c r="AJ441" s="208"/>
      <c r="AK441" s="208"/>
      <c r="AL441" s="208"/>
      <c r="AM441" s="208"/>
      <c r="AN441" s="208"/>
      <c r="AO441" s="208"/>
      <c r="AP441" s="208"/>
      <c r="AQ441" s="208"/>
      <c r="AR441" s="208"/>
      <c r="AS441" s="208"/>
      <c r="AT441" s="208"/>
      <c r="AU441" s="208"/>
      <c r="AV441" s="208"/>
      <c r="AW441" s="208"/>
      <c r="AX441" s="208"/>
      <c r="AY441" s="208"/>
      <c r="AZ441" s="208"/>
      <c r="BA441" s="208"/>
      <c r="BB441" s="208"/>
      <c r="BC441" s="208"/>
      <c r="BD441" s="208"/>
      <c r="BE441" s="208"/>
      <c r="BF441" s="208"/>
      <c r="BG441" s="208"/>
      <c r="BH441" s="208"/>
      <c r="BI441" s="208"/>
      <c r="BJ441" s="208"/>
      <c r="BK441" s="208"/>
      <c r="BL441" s="208"/>
      <c r="BM441" s="208"/>
      <c r="BN441" s="208"/>
    </row>
    <row r="442" spans="1:66" s="217" customFormat="1" ht="12.75" outlineLevel="1">
      <c r="A442" s="194" t="s">
        <v>718</v>
      </c>
      <c r="B442" s="201" t="s">
        <v>407</v>
      </c>
      <c r="C442" s="138" t="s">
        <v>1327</v>
      </c>
      <c r="D442" s="139" t="s">
        <v>1187</v>
      </c>
      <c r="E442" s="140" t="s">
        <v>918</v>
      </c>
      <c r="F442" s="182">
        <v>12</v>
      </c>
      <c r="G442" s="36"/>
      <c r="H442" s="2">
        <f t="shared" si="52"/>
        <v>0</v>
      </c>
      <c r="I442" s="184" t="e">
        <f t="shared" si="54"/>
        <v>#DIV/0!</v>
      </c>
      <c r="J442" s="144"/>
      <c r="K442" s="216"/>
      <c r="L442" s="216"/>
      <c r="M442" s="216"/>
      <c r="N442" s="216"/>
      <c r="O442" s="216"/>
      <c r="P442" s="216"/>
      <c r="Q442" s="216"/>
      <c r="R442" s="216"/>
      <c r="S442" s="216"/>
      <c r="T442" s="216"/>
      <c r="U442" s="216"/>
      <c r="V442" s="216"/>
      <c r="W442" s="216"/>
      <c r="X442" s="216"/>
      <c r="Y442" s="216"/>
      <c r="Z442" s="216"/>
      <c r="AA442" s="216"/>
      <c r="AB442" s="216"/>
      <c r="AC442" s="216"/>
      <c r="AD442" s="216"/>
      <c r="AE442" s="216"/>
      <c r="AF442" s="216"/>
      <c r="AG442" s="216"/>
      <c r="AH442" s="216"/>
      <c r="AI442" s="216"/>
      <c r="AJ442" s="216"/>
      <c r="AK442" s="216"/>
      <c r="AL442" s="216"/>
      <c r="AM442" s="216"/>
      <c r="AN442" s="216"/>
      <c r="AO442" s="216"/>
      <c r="AP442" s="216"/>
      <c r="AQ442" s="216"/>
      <c r="AR442" s="216"/>
      <c r="AS442" s="216"/>
      <c r="AT442" s="216"/>
      <c r="AU442" s="216"/>
      <c r="AV442" s="216"/>
      <c r="AW442" s="216"/>
      <c r="AX442" s="216"/>
      <c r="AY442" s="216"/>
      <c r="AZ442" s="216"/>
      <c r="BA442" s="216"/>
      <c r="BB442" s="216"/>
      <c r="BC442" s="216"/>
      <c r="BD442" s="216"/>
      <c r="BE442" s="216"/>
      <c r="BF442" s="216"/>
      <c r="BG442" s="216"/>
      <c r="BH442" s="216"/>
      <c r="BI442" s="216"/>
      <c r="BJ442" s="216"/>
      <c r="BK442" s="216"/>
      <c r="BL442" s="216"/>
      <c r="BM442" s="216"/>
      <c r="BN442" s="216"/>
    </row>
    <row r="443" spans="1:66" s="217" customFormat="1" ht="25.5" outlineLevel="1">
      <c r="A443" s="194" t="s">
        <v>719</v>
      </c>
      <c r="B443" s="201">
        <v>102118</v>
      </c>
      <c r="C443" s="138" t="s">
        <v>1325</v>
      </c>
      <c r="D443" s="139" t="s">
        <v>1188</v>
      </c>
      <c r="E443" s="140" t="s">
        <v>108</v>
      </c>
      <c r="F443" s="182">
        <v>2</v>
      </c>
      <c r="G443" s="36"/>
      <c r="H443" s="2">
        <f t="shared" si="52"/>
        <v>0</v>
      </c>
      <c r="I443" s="184" t="e">
        <f t="shared" si="54"/>
        <v>#DIV/0!</v>
      </c>
      <c r="J443" s="144"/>
      <c r="K443" s="216"/>
      <c r="L443" s="216"/>
      <c r="M443" s="216"/>
      <c r="N443" s="216"/>
      <c r="O443" s="216"/>
      <c r="P443" s="216"/>
      <c r="Q443" s="216"/>
      <c r="R443" s="216"/>
      <c r="S443" s="216"/>
      <c r="T443" s="216"/>
      <c r="U443" s="216"/>
      <c r="V443" s="216"/>
      <c r="W443" s="216"/>
      <c r="X443" s="216"/>
      <c r="Y443" s="216"/>
      <c r="Z443" s="216"/>
      <c r="AA443" s="216"/>
      <c r="AB443" s="216"/>
      <c r="AC443" s="216"/>
      <c r="AD443" s="216"/>
      <c r="AE443" s="216"/>
      <c r="AF443" s="216"/>
      <c r="AG443" s="216"/>
      <c r="AH443" s="216"/>
      <c r="AI443" s="216"/>
      <c r="AJ443" s="216"/>
      <c r="AK443" s="216"/>
      <c r="AL443" s="216"/>
      <c r="AM443" s="216"/>
      <c r="AN443" s="216"/>
      <c r="AO443" s="216"/>
      <c r="AP443" s="216"/>
      <c r="AQ443" s="216"/>
      <c r="AR443" s="216"/>
      <c r="AS443" s="216"/>
      <c r="AT443" s="216"/>
      <c r="AU443" s="216"/>
      <c r="AV443" s="216"/>
      <c r="AW443" s="216"/>
      <c r="AX443" s="216"/>
      <c r="AY443" s="216"/>
      <c r="AZ443" s="216"/>
      <c r="BA443" s="216"/>
      <c r="BB443" s="216"/>
      <c r="BC443" s="216"/>
      <c r="BD443" s="216"/>
      <c r="BE443" s="216"/>
      <c r="BF443" s="216"/>
      <c r="BG443" s="216"/>
      <c r="BH443" s="216"/>
      <c r="BI443" s="216"/>
      <c r="BJ443" s="216"/>
      <c r="BK443" s="216"/>
      <c r="BL443" s="216"/>
      <c r="BM443" s="216"/>
      <c r="BN443" s="216"/>
    </row>
    <row r="444" spans="1:66" s="217" customFormat="1" ht="25.5" outlineLevel="1">
      <c r="A444" s="194" t="s">
        <v>720</v>
      </c>
      <c r="B444" s="201" t="s">
        <v>329</v>
      </c>
      <c r="C444" s="138" t="s">
        <v>1327</v>
      </c>
      <c r="D444" s="139" t="s">
        <v>1189</v>
      </c>
      <c r="E444" s="140" t="s">
        <v>108</v>
      </c>
      <c r="F444" s="182">
        <v>1</v>
      </c>
      <c r="G444" s="36"/>
      <c r="H444" s="2">
        <f t="shared" si="52"/>
        <v>0</v>
      </c>
      <c r="I444" s="184" t="e">
        <f t="shared" si="54"/>
        <v>#DIV/0!</v>
      </c>
      <c r="J444" s="144"/>
      <c r="K444" s="216"/>
      <c r="L444" s="216"/>
      <c r="M444" s="216"/>
      <c r="N444" s="216"/>
      <c r="O444" s="216"/>
      <c r="P444" s="216"/>
      <c r="Q444" s="216"/>
      <c r="R444" s="216"/>
      <c r="S444" s="216"/>
      <c r="T444" s="216"/>
      <c r="U444" s="216"/>
      <c r="V444" s="216"/>
      <c r="W444" s="216"/>
      <c r="X444" s="216"/>
      <c r="Y444" s="216"/>
      <c r="Z444" s="216"/>
      <c r="AA444" s="216"/>
      <c r="AB444" s="216"/>
      <c r="AC444" s="216"/>
      <c r="AD444" s="216"/>
      <c r="AE444" s="216"/>
      <c r="AF444" s="216"/>
      <c r="AG444" s="216"/>
      <c r="AH444" s="216"/>
      <c r="AI444" s="216"/>
      <c r="AJ444" s="216"/>
      <c r="AK444" s="216"/>
      <c r="AL444" s="216"/>
      <c r="AM444" s="216"/>
      <c r="AN444" s="216"/>
      <c r="AO444" s="216"/>
      <c r="AP444" s="216"/>
      <c r="AQ444" s="216"/>
      <c r="AR444" s="216"/>
      <c r="AS444" s="216"/>
      <c r="AT444" s="216"/>
      <c r="AU444" s="216"/>
      <c r="AV444" s="216"/>
      <c r="AW444" s="216"/>
      <c r="AX444" s="216"/>
      <c r="AY444" s="216"/>
      <c r="AZ444" s="216"/>
      <c r="BA444" s="216"/>
      <c r="BB444" s="216"/>
      <c r="BC444" s="216"/>
      <c r="BD444" s="216"/>
      <c r="BE444" s="216"/>
      <c r="BF444" s="216"/>
      <c r="BG444" s="216"/>
      <c r="BH444" s="216"/>
      <c r="BI444" s="216"/>
      <c r="BJ444" s="216"/>
      <c r="BK444" s="216"/>
      <c r="BL444" s="216"/>
      <c r="BM444" s="216"/>
      <c r="BN444" s="216"/>
    </row>
    <row r="445" spans="1:66" s="217" customFormat="1" ht="12.75" outlineLevel="1">
      <c r="A445" s="194" t="s">
        <v>721</v>
      </c>
      <c r="B445" s="201" t="s">
        <v>327</v>
      </c>
      <c r="C445" s="138" t="s">
        <v>1327</v>
      </c>
      <c r="D445" s="139" t="s">
        <v>1190</v>
      </c>
      <c r="E445" s="140" t="s">
        <v>108</v>
      </c>
      <c r="F445" s="182">
        <v>43</v>
      </c>
      <c r="G445" s="36"/>
      <c r="H445" s="2">
        <f t="shared" si="52"/>
        <v>0</v>
      </c>
      <c r="I445" s="184" t="e">
        <f t="shared" si="54"/>
        <v>#DIV/0!</v>
      </c>
      <c r="J445" s="144"/>
      <c r="K445" s="216"/>
      <c r="L445" s="216"/>
      <c r="M445" s="216"/>
      <c r="N445" s="216"/>
      <c r="O445" s="216"/>
      <c r="P445" s="216"/>
      <c r="Q445" s="216"/>
      <c r="R445" s="216"/>
      <c r="S445" s="216"/>
      <c r="T445" s="216"/>
      <c r="U445" s="216"/>
      <c r="V445" s="216"/>
      <c r="W445" s="216"/>
      <c r="X445" s="216"/>
      <c r="Y445" s="216"/>
      <c r="Z445" s="216"/>
      <c r="AA445" s="216"/>
      <c r="AB445" s="216"/>
      <c r="AC445" s="216"/>
      <c r="AD445" s="216"/>
      <c r="AE445" s="216"/>
      <c r="AF445" s="216"/>
      <c r="AG445" s="216"/>
      <c r="AH445" s="216"/>
      <c r="AI445" s="216"/>
      <c r="AJ445" s="216"/>
      <c r="AK445" s="216"/>
      <c r="AL445" s="216"/>
      <c r="AM445" s="216"/>
      <c r="AN445" s="216"/>
      <c r="AO445" s="216"/>
      <c r="AP445" s="216"/>
      <c r="AQ445" s="216"/>
      <c r="AR445" s="216"/>
      <c r="AS445" s="216"/>
      <c r="AT445" s="216"/>
      <c r="AU445" s="216"/>
      <c r="AV445" s="216"/>
      <c r="AW445" s="216"/>
      <c r="AX445" s="216"/>
      <c r="AY445" s="216"/>
      <c r="AZ445" s="216"/>
      <c r="BA445" s="216"/>
      <c r="BB445" s="216"/>
      <c r="BC445" s="216"/>
      <c r="BD445" s="216"/>
      <c r="BE445" s="216"/>
      <c r="BF445" s="216"/>
      <c r="BG445" s="216"/>
      <c r="BH445" s="216"/>
      <c r="BI445" s="216"/>
      <c r="BJ445" s="216"/>
      <c r="BK445" s="216"/>
      <c r="BL445" s="216"/>
      <c r="BM445" s="216"/>
      <c r="BN445" s="216"/>
    </row>
    <row r="446" spans="1:66" s="217" customFormat="1" ht="12.75" outlineLevel="1">
      <c r="A446" s="194" t="s">
        <v>722</v>
      </c>
      <c r="B446" s="201" t="s">
        <v>328</v>
      </c>
      <c r="C446" s="138" t="s">
        <v>1327</v>
      </c>
      <c r="D446" s="139" t="s">
        <v>1191</v>
      </c>
      <c r="E446" s="140" t="s">
        <v>108</v>
      </c>
      <c r="F446" s="182">
        <v>43</v>
      </c>
      <c r="G446" s="36"/>
      <c r="H446" s="2">
        <f t="shared" si="52"/>
        <v>0</v>
      </c>
      <c r="I446" s="184" t="e">
        <f t="shared" si="54"/>
        <v>#DIV/0!</v>
      </c>
      <c r="J446" s="144"/>
      <c r="K446" s="216"/>
      <c r="L446" s="216"/>
      <c r="M446" s="216"/>
      <c r="N446" s="216"/>
      <c r="O446" s="216"/>
      <c r="P446" s="216"/>
      <c r="Q446" s="216"/>
      <c r="R446" s="216"/>
      <c r="S446" s="216"/>
      <c r="T446" s="216"/>
      <c r="U446" s="216"/>
      <c r="V446" s="216"/>
      <c r="W446" s="216"/>
      <c r="X446" s="216"/>
      <c r="Y446" s="216"/>
      <c r="Z446" s="216"/>
      <c r="AA446" s="216"/>
      <c r="AB446" s="216"/>
      <c r="AC446" s="216"/>
      <c r="AD446" s="216"/>
      <c r="AE446" s="216"/>
      <c r="AF446" s="216"/>
      <c r="AG446" s="216"/>
      <c r="AH446" s="216"/>
      <c r="AI446" s="216"/>
      <c r="AJ446" s="216"/>
      <c r="AK446" s="216"/>
      <c r="AL446" s="216"/>
      <c r="AM446" s="216"/>
      <c r="AN446" s="216"/>
      <c r="AO446" s="216"/>
      <c r="AP446" s="216"/>
      <c r="AQ446" s="216"/>
      <c r="AR446" s="216"/>
      <c r="AS446" s="216"/>
      <c r="AT446" s="216"/>
      <c r="AU446" s="216"/>
      <c r="AV446" s="216"/>
      <c r="AW446" s="216"/>
      <c r="AX446" s="216"/>
      <c r="AY446" s="216"/>
      <c r="AZ446" s="216"/>
      <c r="BA446" s="216"/>
      <c r="BB446" s="216"/>
      <c r="BC446" s="216"/>
      <c r="BD446" s="216"/>
      <c r="BE446" s="216"/>
      <c r="BF446" s="216"/>
      <c r="BG446" s="216"/>
      <c r="BH446" s="216"/>
      <c r="BI446" s="216"/>
      <c r="BJ446" s="216"/>
      <c r="BK446" s="216"/>
      <c r="BL446" s="216"/>
      <c r="BM446" s="216"/>
      <c r="BN446" s="216"/>
    </row>
    <row r="447" spans="1:66" s="217" customFormat="1" ht="39" outlineLevel="1" thickBot="1">
      <c r="A447" s="194" t="s">
        <v>723</v>
      </c>
      <c r="B447" s="218" t="s">
        <v>343</v>
      </c>
      <c r="C447" s="161" t="s">
        <v>1327</v>
      </c>
      <c r="D447" s="162" t="s">
        <v>1192</v>
      </c>
      <c r="E447" s="163" t="s">
        <v>108</v>
      </c>
      <c r="F447" s="182">
        <v>43</v>
      </c>
      <c r="G447" s="36"/>
      <c r="H447" s="2">
        <f t="shared" si="52"/>
        <v>0</v>
      </c>
      <c r="I447" s="219" t="e">
        <f t="shared" si="54"/>
        <v>#DIV/0!</v>
      </c>
      <c r="J447" s="144"/>
      <c r="K447" s="216"/>
      <c r="L447" s="216"/>
      <c r="M447" s="216"/>
      <c r="N447" s="216"/>
      <c r="O447" s="216"/>
      <c r="P447" s="216"/>
      <c r="Q447" s="216"/>
      <c r="R447" s="216"/>
      <c r="S447" s="216"/>
      <c r="T447" s="216"/>
      <c r="U447" s="216"/>
      <c r="V447" s="216"/>
      <c r="W447" s="216"/>
      <c r="X447" s="216"/>
      <c r="Y447" s="216"/>
      <c r="Z447" s="216"/>
      <c r="AA447" s="216"/>
      <c r="AB447" s="216"/>
      <c r="AC447" s="216"/>
      <c r="AD447" s="216"/>
      <c r="AE447" s="216"/>
      <c r="AF447" s="216"/>
      <c r="AG447" s="216"/>
      <c r="AH447" s="216"/>
      <c r="AI447" s="216"/>
      <c r="AJ447" s="216"/>
      <c r="AK447" s="216"/>
      <c r="AL447" s="216"/>
      <c r="AM447" s="216"/>
      <c r="AN447" s="216"/>
      <c r="AO447" s="216"/>
      <c r="AP447" s="216"/>
      <c r="AQ447" s="216"/>
      <c r="AR447" s="216"/>
      <c r="AS447" s="216"/>
      <c r="AT447" s="216"/>
      <c r="AU447" s="216"/>
      <c r="AV447" s="216"/>
      <c r="AW447" s="216"/>
      <c r="AX447" s="216"/>
      <c r="AY447" s="216"/>
      <c r="AZ447" s="216"/>
      <c r="BA447" s="216"/>
      <c r="BB447" s="216"/>
      <c r="BC447" s="216"/>
      <c r="BD447" s="216"/>
      <c r="BE447" s="216"/>
      <c r="BF447" s="216"/>
      <c r="BG447" s="216"/>
      <c r="BH447" s="216"/>
      <c r="BI447" s="216"/>
      <c r="BJ447" s="216"/>
      <c r="BK447" s="216"/>
      <c r="BL447" s="216"/>
      <c r="BM447" s="216"/>
      <c r="BN447" s="216"/>
    </row>
    <row r="448" spans="1:66" s="203" customFormat="1" ht="15.75" thickBot="1">
      <c r="A448" s="492">
        <v>14</v>
      </c>
      <c r="B448" s="493"/>
      <c r="C448" s="126"/>
      <c r="D448" s="127" t="s">
        <v>114</v>
      </c>
      <c r="E448" s="128">
        <f>ROUND(SUM(E449+E454+E472+E484+E494+E497+E521),2)</f>
        <v>0</v>
      </c>
      <c r="F448" s="128"/>
      <c r="G448" s="128"/>
      <c r="H448" s="129"/>
      <c r="I448" s="130" t="e">
        <f>E448/$G$609</f>
        <v>#DIV/0!</v>
      </c>
      <c r="J448" s="131"/>
      <c r="K448" s="202"/>
      <c r="L448" s="202"/>
      <c r="M448" s="202"/>
      <c r="N448" s="202"/>
      <c r="O448" s="202"/>
      <c r="P448" s="202"/>
      <c r="Q448" s="202"/>
      <c r="R448" s="202"/>
      <c r="S448" s="202"/>
      <c r="T448" s="202"/>
      <c r="U448" s="202"/>
      <c r="V448" s="202"/>
      <c r="W448" s="202"/>
      <c r="X448" s="202"/>
      <c r="Y448" s="202"/>
      <c r="Z448" s="202"/>
      <c r="AA448" s="202"/>
      <c r="AB448" s="202"/>
      <c r="AC448" s="202"/>
      <c r="AD448" s="202"/>
      <c r="AE448" s="202"/>
      <c r="AF448" s="202"/>
      <c r="AG448" s="202"/>
      <c r="AH448" s="202"/>
      <c r="AI448" s="202"/>
      <c r="AJ448" s="202"/>
      <c r="AK448" s="202"/>
      <c r="AL448" s="202"/>
      <c r="AM448" s="202"/>
      <c r="AN448" s="202"/>
      <c r="AO448" s="202"/>
      <c r="AP448" s="202"/>
      <c r="AQ448" s="202"/>
      <c r="AR448" s="202"/>
      <c r="AS448" s="202"/>
      <c r="AT448" s="202"/>
      <c r="AU448" s="202"/>
      <c r="AV448" s="202"/>
      <c r="AW448" s="202"/>
      <c r="AX448" s="202"/>
      <c r="AY448" s="202"/>
      <c r="AZ448" s="202"/>
      <c r="BA448" s="202"/>
      <c r="BB448" s="202"/>
      <c r="BC448" s="202"/>
      <c r="BD448" s="202"/>
      <c r="BE448" s="202"/>
      <c r="BF448" s="202"/>
      <c r="BG448" s="202"/>
      <c r="BH448" s="202"/>
      <c r="BI448" s="202"/>
      <c r="BJ448" s="202"/>
      <c r="BK448" s="202"/>
      <c r="BL448" s="202"/>
      <c r="BM448" s="202"/>
      <c r="BN448" s="202"/>
    </row>
    <row r="449" spans="1:66" s="205" customFormat="1" ht="12.75" outlineLevel="1">
      <c r="A449" s="490" t="s">
        <v>164</v>
      </c>
      <c r="B449" s="491"/>
      <c r="C449" s="134"/>
      <c r="D449" s="135" t="s">
        <v>724</v>
      </c>
      <c r="E449" s="136">
        <f>SUM(H450:H453)</f>
        <v>0</v>
      </c>
      <c r="F449" s="136"/>
      <c r="G449" s="136"/>
      <c r="H449" s="136"/>
      <c r="I449" s="137" t="e">
        <f>E449/$G$609</f>
        <v>#DIV/0!</v>
      </c>
      <c r="J449" s="144"/>
      <c r="K449" s="204"/>
      <c r="L449" s="204"/>
      <c r="M449" s="204"/>
      <c r="N449" s="204"/>
      <c r="O449" s="204"/>
      <c r="P449" s="204"/>
      <c r="Q449" s="204"/>
      <c r="R449" s="204"/>
      <c r="S449" s="204"/>
      <c r="T449" s="204"/>
      <c r="U449" s="204"/>
      <c r="V449" s="204"/>
      <c r="W449" s="204"/>
      <c r="X449" s="204"/>
      <c r="Y449" s="204"/>
      <c r="Z449" s="204"/>
      <c r="AA449" s="204"/>
      <c r="AB449" s="204"/>
      <c r="AC449" s="204"/>
      <c r="AD449" s="204"/>
      <c r="AE449" s="204"/>
      <c r="AF449" s="204"/>
      <c r="AG449" s="204"/>
      <c r="AH449" s="204"/>
      <c r="AI449" s="204"/>
      <c r="AJ449" s="204"/>
      <c r="AK449" s="204"/>
      <c r="AL449" s="204"/>
      <c r="AM449" s="204"/>
      <c r="AN449" s="204"/>
      <c r="AO449" s="204"/>
      <c r="AP449" s="204"/>
      <c r="AQ449" s="204"/>
      <c r="AR449" s="204"/>
      <c r="AS449" s="204"/>
      <c r="AT449" s="204"/>
      <c r="AU449" s="204"/>
      <c r="AV449" s="204"/>
      <c r="AW449" s="204"/>
      <c r="AX449" s="204"/>
      <c r="AY449" s="204"/>
      <c r="AZ449" s="204"/>
      <c r="BA449" s="204"/>
      <c r="BB449" s="204"/>
      <c r="BC449" s="204"/>
      <c r="BD449" s="204"/>
      <c r="BE449" s="204"/>
      <c r="BF449" s="204"/>
      <c r="BG449" s="204"/>
      <c r="BH449" s="204"/>
      <c r="BI449" s="204"/>
      <c r="BJ449" s="204"/>
      <c r="BK449" s="204"/>
      <c r="BL449" s="204"/>
      <c r="BM449" s="204"/>
      <c r="BN449" s="204"/>
    </row>
    <row r="450" spans="1:66" s="207" customFormat="1" ht="38.25" outlineLevel="1">
      <c r="A450" s="194" t="s">
        <v>165</v>
      </c>
      <c r="B450" s="214">
        <v>101875</v>
      </c>
      <c r="C450" s="138" t="s">
        <v>1325</v>
      </c>
      <c r="D450" s="139" t="s">
        <v>1193</v>
      </c>
      <c r="E450" s="140" t="s">
        <v>108</v>
      </c>
      <c r="F450" s="182">
        <v>3</v>
      </c>
      <c r="G450" s="36"/>
      <c r="H450" s="2">
        <f>ROUND(_xlfn.IFERROR(F450*G450," - "),2)</f>
        <v>0</v>
      </c>
      <c r="I450" s="155" t="e">
        <f>H450/$G$609</f>
        <v>#DIV/0!</v>
      </c>
      <c r="J450" s="144"/>
      <c r="K450" s="206"/>
      <c r="L450" s="206"/>
      <c r="M450" s="206"/>
      <c r="N450" s="206"/>
      <c r="O450" s="206"/>
      <c r="P450" s="206"/>
      <c r="Q450" s="206"/>
      <c r="R450" s="206"/>
      <c r="S450" s="206"/>
      <c r="T450" s="206"/>
      <c r="U450" s="206"/>
      <c r="V450" s="206"/>
      <c r="W450" s="206"/>
      <c r="X450" s="206"/>
      <c r="Y450" s="206"/>
      <c r="Z450" s="206"/>
      <c r="AA450" s="206"/>
      <c r="AB450" s="206"/>
      <c r="AC450" s="206"/>
      <c r="AD450" s="206"/>
      <c r="AE450" s="206"/>
      <c r="AF450" s="206"/>
      <c r="AG450" s="206"/>
      <c r="AH450" s="206"/>
      <c r="AI450" s="206"/>
      <c r="AJ450" s="206"/>
      <c r="AK450" s="206"/>
      <c r="AL450" s="206"/>
      <c r="AM450" s="206"/>
      <c r="AN450" s="206"/>
      <c r="AO450" s="206"/>
      <c r="AP450" s="206"/>
      <c r="AQ450" s="206"/>
      <c r="AR450" s="206"/>
      <c r="AS450" s="206"/>
      <c r="AT450" s="206"/>
      <c r="AU450" s="206"/>
      <c r="AV450" s="206"/>
      <c r="AW450" s="206"/>
      <c r="AX450" s="206"/>
      <c r="AY450" s="206"/>
      <c r="AZ450" s="206"/>
      <c r="BA450" s="206"/>
      <c r="BB450" s="206"/>
      <c r="BC450" s="206"/>
      <c r="BD450" s="206"/>
      <c r="BE450" s="206"/>
      <c r="BF450" s="206"/>
      <c r="BG450" s="206"/>
      <c r="BH450" s="206"/>
      <c r="BI450" s="206"/>
      <c r="BJ450" s="206"/>
      <c r="BK450" s="206"/>
      <c r="BL450" s="206"/>
      <c r="BM450" s="206"/>
      <c r="BN450" s="206"/>
    </row>
    <row r="451" spans="1:66" ht="38.25" outlineLevel="1">
      <c r="A451" s="194" t="s">
        <v>166</v>
      </c>
      <c r="B451" s="201">
        <v>101883</v>
      </c>
      <c r="C451" s="138" t="s">
        <v>1325</v>
      </c>
      <c r="D451" s="139" t="s">
        <v>1194</v>
      </c>
      <c r="E451" s="140" t="s">
        <v>108</v>
      </c>
      <c r="F451" s="182">
        <v>1</v>
      </c>
      <c r="G451" s="36"/>
      <c r="H451" s="2">
        <f>ROUND(_xlfn.IFERROR(F451*G451," - "),2)</f>
        <v>0</v>
      </c>
      <c r="I451" s="184" t="e">
        <f>H451/$G$609</f>
        <v>#DIV/0!</v>
      </c>
      <c r="J451" s="144"/>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c r="AR451" s="72"/>
      <c r="AS451" s="72"/>
      <c r="AT451" s="72"/>
      <c r="AU451" s="72"/>
      <c r="AV451" s="72"/>
      <c r="AW451" s="72"/>
      <c r="AX451" s="72"/>
      <c r="AY451" s="72"/>
      <c r="AZ451" s="72"/>
      <c r="BA451" s="72"/>
      <c r="BB451" s="72"/>
      <c r="BC451" s="72"/>
      <c r="BD451" s="72"/>
      <c r="BE451" s="72"/>
      <c r="BF451" s="72"/>
      <c r="BG451" s="72"/>
      <c r="BH451" s="72"/>
      <c r="BI451" s="72"/>
      <c r="BJ451" s="72"/>
      <c r="BK451" s="72"/>
      <c r="BL451" s="72"/>
      <c r="BM451" s="72"/>
      <c r="BN451" s="72"/>
    </row>
    <row r="452" spans="1:66" s="209" customFormat="1" ht="38.25" outlineLevel="1">
      <c r="A452" s="194" t="s">
        <v>167</v>
      </c>
      <c r="B452" s="201">
        <v>101879</v>
      </c>
      <c r="C452" s="138" t="s">
        <v>1325</v>
      </c>
      <c r="D452" s="139" t="s">
        <v>1195</v>
      </c>
      <c r="E452" s="140" t="s">
        <v>108</v>
      </c>
      <c r="F452" s="182">
        <v>4</v>
      </c>
      <c r="G452" s="36"/>
      <c r="H452" s="2">
        <f>ROUND(_xlfn.IFERROR(F452*G452," - "),2)</f>
        <v>0</v>
      </c>
      <c r="I452" s="184" t="e">
        <f>H452/$G$609</f>
        <v>#DIV/0!</v>
      </c>
      <c r="J452" s="144"/>
      <c r="K452" s="208"/>
      <c r="L452" s="208"/>
      <c r="M452" s="208"/>
      <c r="N452" s="208"/>
      <c r="O452" s="208"/>
      <c r="P452" s="208"/>
      <c r="Q452" s="208"/>
      <c r="R452" s="208"/>
      <c r="S452" s="208"/>
      <c r="T452" s="208"/>
      <c r="U452" s="208"/>
      <c r="V452" s="208"/>
      <c r="W452" s="208"/>
      <c r="X452" s="208"/>
      <c r="Y452" s="208"/>
      <c r="Z452" s="208"/>
      <c r="AA452" s="208"/>
      <c r="AB452" s="208"/>
      <c r="AC452" s="208"/>
      <c r="AD452" s="208"/>
      <c r="AE452" s="208"/>
      <c r="AF452" s="208"/>
      <c r="AG452" s="208"/>
      <c r="AH452" s="208"/>
      <c r="AI452" s="208"/>
      <c r="AJ452" s="208"/>
      <c r="AK452" s="208"/>
      <c r="AL452" s="208"/>
      <c r="AM452" s="208"/>
      <c r="AN452" s="208"/>
      <c r="AO452" s="208"/>
      <c r="AP452" s="208"/>
      <c r="AQ452" s="208"/>
      <c r="AR452" s="208"/>
      <c r="AS452" s="208"/>
      <c r="AT452" s="208"/>
      <c r="AU452" s="208"/>
      <c r="AV452" s="208"/>
      <c r="AW452" s="208"/>
      <c r="AX452" s="208"/>
      <c r="AY452" s="208"/>
      <c r="AZ452" s="208"/>
      <c r="BA452" s="208"/>
      <c r="BB452" s="208"/>
      <c r="BC452" s="208"/>
      <c r="BD452" s="208"/>
      <c r="BE452" s="208"/>
      <c r="BF452" s="208"/>
      <c r="BG452" s="208"/>
      <c r="BH452" s="208"/>
      <c r="BI452" s="208"/>
      <c r="BJ452" s="208"/>
      <c r="BK452" s="208"/>
      <c r="BL452" s="208"/>
      <c r="BM452" s="208"/>
      <c r="BN452" s="208"/>
    </row>
    <row r="453" spans="1:66" s="217" customFormat="1" ht="25.5" outlineLevel="1">
      <c r="A453" s="194" t="s">
        <v>725</v>
      </c>
      <c r="B453" s="201">
        <v>97359</v>
      </c>
      <c r="C453" s="138" t="s">
        <v>1325</v>
      </c>
      <c r="D453" s="139" t="s">
        <v>1196</v>
      </c>
      <c r="E453" s="140" t="s">
        <v>108</v>
      </c>
      <c r="F453" s="182">
        <v>1</v>
      </c>
      <c r="G453" s="36"/>
      <c r="H453" s="2">
        <f>ROUND(_xlfn.IFERROR(F453*G453," - "),2)</f>
        <v>0</v>
      </c>
      <c r="I453" s="184" t="e">
        <f>H453/$G$609</f>
        <v>#DIV/0!</v>
      </c>
      <c r="J453" s="144"/>
      <c r="K453" s="216"/>
      <c r="L453" s="216"/>
      <c r="M453" s="216"/>
      <c r="N453" s="216"/>
      <c r="O453" s="216"/>
      <c r="P453" s="216"/>
      <c r="Q453" s="216"/>
      <c r="R453" s="216"/>
      <c r="S453" s="216"/>
      <c r="T453" s="216"/>
      <c r="U453" s="216"/>
      <c r="V453" s="216"/>
      <c r="W453" s="216"/>
      <c r="X453" s="216"/>
      <c r="Y453" s="216"/>
      <c r="Z453" s="216"/>
      <c r="AA453" s="216"/>
      <c r="AB453" s="216"/>
      <c r="AC453" s="216"/>
      <c r="AD453" s="216"/>
      <c r="AE453" s="216"/>
      <c r="AF453" s="216"/>
      <c r="AG453" s="216"/>
      <c r="AH453" s="216"/>
      <c r="AI453" s="216"/>
      <c r="AJ453" s="216"/>
      <c r="AK453" s="216"/>
      <c r="AL453" s="216"/>
      <c r="AM453" s="216"/>
      <c r="AN453" s="216"/>
      <c r="AO453" s="216"/>
      <c r="AP453" s="216"/>
      <c r="AQ453" s="216"/>
      <c r="AR453" s="216"/>
      <c r="AS453" s="216"/>
      <c r="AT453" s="216"/>
      <c r="AU453" s="216"/>
      <c r="AV453" s="216"/>
      <c r="AW453" s="216"/>
      <c r="AX453" s="216"/>
      <c r="AY453" s="216"/>
      <c r="AZ453" s="216"/>
      <c r="BA453" s="216"/>
      <c r="BB453" s="216"/>
      <c r="BC453" s="216"/>
      <c r="BD453" s="216"/>
      <c r="BE453" s="216"/>
      <c r="BF453" s="216"/>
      <c r="BG453" s="216"/>
      <c r="BH453" s="216"/>
      <c r="BI453" s="216"/>
      <c r="BJ453" s="216"/>
      <c r="BK453" s="216"/>
      <c r="BL453" s="216"/>
      <c r="BM453" s="216"/>
      <c r="BN453" s="216"/>
    </row>
    <row r="454" spans="1:66" s="209" customFormat="1" ht="12.75" outlineLevel="1">
      <c r="A454" s="496" t="s">
        <v>259</v>
      </c>
      <c r="B454" s="497"/>
      <c r="C454" s="146"/>
      <c r="D454" s="153" t="s">
        <v>368</v>
      </c>
      <c r="E454" s="148">
        <f>SUM(H455:H471)</f>
        <v>0</v>
      </c>
      <c r="F454" s="148"/>
      <c r="G454" s="148"/>
      <c r="H454" s="148"/>
      <c r="I454" s="149" t="e">
        <f>E454/$G$609</f>
        <v>#DIV/0!</v>
      </c>
      <c r="J454" s="144"/>
      <c r="K454" s="208"/>
      <c r="L454" s="208"/>
      <c r="M454" s="208"/>
      <c r="N454" s="208"/>
      <c r="O454" s="208"/>
      <c r="P454" s="208"/>
      <c r="Q454" s="208"/>
      <c r="R454" s="208"/>
      <c r="S454" s="208"/>
      <c r="T454" s="208"/>
      <c r="U454" s="208"/>
      <c r="V454" s="208"/>
      <c r="W454" s="208"/>
      <c r="X454" s="208"/>
      <c r="Y454" s="208"/>
      <c r="Z454" s="208"/>
      <c r="AA454" s="208"/>
      <c r="AB454" s="208"/>
      <c r="AC454" s="208"/>
      <c r="AD454" s="208"/>
      <c r="AE454" s="208"/>
      <c r="AF454" s="208"/>
      <c r="AG454" s="208"/>
      <c r="AH454" s="208"/>
      <c r="AI454" s="208"/>
      <c r="AJ454" s="208"/>
      <c r="AK454" s="208"/>
      <c r="AL454" s="208"/>
      <c r="AM454" s="208"/>
      <c r="AN454" s="208"/>
      <c r="AO454" s="208"/>
      <c r="AP454" s="208"/>
      <c r="AQ454" s="208"/>
      <c r="AR454" s="208"/>
      <c r="AS454" s="208"/>
      <c r="AT454" s="208"/>
      <c r="AU454" s="208"/>
      <c r="AV454" s="208"/>
      <c r="AW454" s="208"/>
      <c r="AX454" s="208"/>
      <c r="AY454" s="208"/>
      <c r="AZ454" s="208"/>
      <c r="BA454" s="208"/>
      <c r="BB454" s="208"/>
      <c r="BC454" s="208"/>
      <c r="BD454" s="208"/>
      <c r="BE454" s="208"/>
      <c r="BF454" s="208"/>
      <c r="BG454" s="208"/>
      <c r="BH454" s="208"/>
      <c r="BI454" s="208"/>
      <c r="BJ454" s="208"/>
      <c r="BK454" s="208"/>
      <c r="BL454" s="208"/>
      <c r="BM454" s="208"/>
      <c r="BN454" s="208"/>
    </row>
    <row r="455" spans="1:66" s="217" customFormat="1" ht="25.5" outlineLevel="1">
      <c r="A455" s="194" t="s">
        <v>726</v>
      </c>
      <c r="B455" s="201">
        <v>93653</v>
      </c>
      <c r="C455" s="138" t="s">
        <v>1325</v>
      </c>
      <c r="D455" s="139" t="s">
        <v>1197</v>
      </c>
      <c r="E455" s="140" t="s">
        <v>108</v>
      </c>
      <c r="F455" s="182">
        <v>74</v>
      </c>
      <c r="G455" s="36"/>
      <c r="H455" s="2">
        <f aca="true" t="shared" si="55" ref="H455:H471">ROUND(_xlfn.IFERROR(F455*G455," - "),2)</f>
        <v>0</v>
      </c>
      <c r="I455" s="184" t="e">
        <f aca="true" t="shared" si="56" ref="I455:I460">H455/$G$609</f>
        <v>#DIV/0!</v>
      </c>
      <c r="J455" s="144"/>
      <c r="K455" s="216"/>
      <c r="L455" s="216"/>
      <c r="M455" s="216"/>
      <c r="N455" s="216"/>
      <c r="O455" s="216"/>
      <c r="P455" s="216"/>
      <c r="Q455" s="216"/>
      <c r="R455" s="216"/>
      <c r="S455" s="216"/>
      <c r="T455" s="216"/>
      <c r="U455" s="216"/>
      <c r="V455" s="216"/>
      <c r="W455" s="216"/>
      <c r="X455" s="216"/>
      <c r="Y455" s="216"/>
      <c r="Z455" s="216"/>
      <c r="AA455" s="216"/>
      <c r="AB455" s="216"/>
      <c r="AC455" s="216"/>
      <c r="AD455" s="216"/>
      <c r="AE455" s="216"/>
      <c r="AF455" s="216"/>
      <c r="AG455" s="216"/>
      <c r="AH455" s="216"/>
      <c r="AI455" s="216"/>
      <c r="AJ455" s="216"/>
      <c r="AK455" s="216"/>
      <c r="AL455" s="216"/>
      <c r="AM455" s="216"/>
      <c r="AN455" s="216"/>
      <c r="AO455" s="216"/>
      <c r="AP455" s="216"/>
      <c r="AQ455" s="216"/>
      <c r="AR455" s="216"/>
      <c r="AS455" s="216"/>
      <c r="AT455" s="216"/>
      <c r="AU455" s="216"/>
      <c r="AV455" s="216"/>
      <c r="AW455" s="216"/>
      <c r="AX455" s="216"/>
      <c r="AY455" s="216"/>
      <c r="AZ455" s="216"/>
      <c r="BA455" s="216"/>
      <c r="BB455" s="216"/>
      <c r="BC455" s="216"/>
      <c r="BD455" s="216"/>
      <c r="BE455" s="216"/>
      <c r="BF455" s="216"/>
      <c r="BG455" s="216"/>
      <c r="BH455" s="216"/>
      <c r="BI455" s="216"/>
      <c r="BJ455" s="216"/>
      <c r="BK455" s="216"/>
      <c r="BL455" s="216"/>
      <c r="BM455" s="216"/>
      <c r="BN455" s="216"/>
    </row>
    <row r="456" spans="1:66" s="217" customFormat="1" ht="25.5" outlineLevel="1">
      <c r="A456" s="194" t="s">
        <v>727</v>
      </c>
      <c r="B456" s="201">
        <v>93654</v>
      </c>
      <c r="C456" s="138" t="s">
        <v>1325</v>
      </c>
      <c r="D456" s="139" t="s">
        <v>1198</v>
      </c>
      <c r="E456" s="140" t="s">
        <v>108</v>
      </c>
      <c r="F456" s="182">
        <v>4</v>
      </c>
      <c r="G456" s="36"/>
      <c r="H456" s="2">
        <f t="shared" si="55"/>
        <v>0</v>
      </c>
      <c r="I456" s="184" t="e">
        <f t="shared" si="56"/>
        <v>#DIV/0!</v>
      </c>
      <c r="J456" s="144"/>
      <c r="K456" s="216"/>
      <c r="L456" s="216"/>
      <c r="M456" s="216"/>
      <c r="N456" s="216"/>
      <c r="O456" s="216"/>
      <c r="P456" s="216"/>
      <c r="Q456" s="216"/>
      <c r="R456" s="216"/>
      <c r="S456" s="216"/>
      <c r="T456" s="216"/>
      <c r="U456" s="216"/>
      <c r="V456" s="216"/>
      <c r="W456" s="216"/>
      <c r="X456" s="216"/>
      <c r="Y456" s="216"/>
      <c r="Z456" s="216"/>
      <c r="AA456" s="216"/>
      <c r="AB456" s="216"/>
      <c r="AC456" s="216"/>
      <c r="AD456" s="216"/>
      <c r="AE456" s="216"/>
      <c r="AF456" s="216"/>
      <c r="AG456" s="216"/>
      <c r="AH456" s="216"/>
      <c r="AI456" s="216"/>
      <c r="AJ456" s="216"/>
      <c r="AK456" s="216"/>
      <c r="AL456" s="216"/>
      <c r="AM456" s="216"/>
      <c r="AN456" s="216"/>
      <c r="AO456" s="216"/>
      <c r="AP456" s="216"/>
      <c r="AQ456" s="216"/>
      <c r="AR456" s="216"/>
      <c r="AS456" s="216"/>
      <c r="AT456" s="216"/>
      <c r="AU456" s="216"/>
      <c r="AV456" s="216"/>
      <c r="AW456" s="216"/>
      <c r="AX456" s="216"/>
      <c r="AY456" s="216"/>
      <c r="AZ456" s="216"/>
      <c r="BA456" s="216"/>
      <c r="BB456" s="216"/>
      <c r="BC456" s="216"/>
      <c r="BD456" s="216"/>
      <c r="BE456" s="216"/>
      <c r="BF456" s="216"/>
      <c r="BG456" s="216"/>
      <c r="BH456" s="216"/>
      <c r="BI456" s="216"/>
      <c r="BJ456" s="216"/>
      <c r="BK456" s="216"/>
      <c r="BL456" s="216"/>
      <c r="BM456" s="216"/>
      <c r="BN456" s="216"/>
    </row>
    <row r="457" spans="1:66" s="217" customFormat="1" ht="25.5" outlineLevel="1">
      <c r="A457" s="194" t="s">
        <v>728</v>
      </c>
      <c r="B457" s="201">
        <v>93655</v>
      </c>
      <c r="C457" s="138" t="s">
        <v>1325</v>
      </c>
      <c r="D457" s="139" t="s">
        <v>1199</v>
      </c>
      <c r="E457" s="140" t="s">
        <v>108</v>
      </c>
      <c r="F457" s="182">
        <v>23</v>
      </c>
      <c r="G457" s="36"/>
      <c r="H457" s="2">
        <f t="shared" si="55"/>
        <v>0</v>
      </c>
      <c r="I457" s="184" t="e">
        <f t="shared" si="56"/>
        <v>#DIV/0!</v>
      </c>
      <c r="J457" s="144"/>
      <c r="K457" s="216"/>
      <c r="L457" s="216"/>
      <c r="M457" s="216"/>
      <c r="N457" s="216"/>
      <c r="O457" s="216"/>
      <c r="P457" s="216"/>
      <c r="Q457" s="216"/>
      <c r="R457" s="216"/>
      <c r="S457" s="216"/>
      <c r="T457" s="216"/>
      <c r="U457" s="216"/>
      <c r="V457" s="216"/>
      <c r="W457" s="216"/>
      <c r="X457" s="216"/>
      <c r="Y457" s="216"/>
      <c r="Z457" s="216"/>
      <c r="AA457" s="216"/>
      <c r="AB457" s="216"/>
      <c r="AC457" s="216"/>
      <c r="AD457" s="216"/>
      <c r="AE457" s="216"/>
      <c r="AF457" s="216"/>
      <c r="AG457" s="216"/>
      <c r="AH457" s="216"/>
      <c r="AI457" s="216"/>
      <c r="AJ457" s="216"/>
      <c r="AK457" s="216"/>
      <c r="AL457" s="216"/>
      <c r="AM457" s="216"/>
      <c r="AN457" s="216"/>
      <c r="AO457" s="216"/>
      <c r="AP457" s="216"/>
      <c r="AQ457" s="216"/>
      <c r="AR457" s="216"/>
      <c r="AS457" s="216"/>
      <c r="AT457" s="216"/>
      <c r="AU457" s="216"/>
      <c r="AV457" s="216"/>
      <c r="AW457" s="216"/>
      <c r="AX457" s="216"/>
      <c r="AY457" s="216"/>
      <c r="AZ457" s="216"/>
      <c r="BA457" s="216"/>
      <c r="BB457" s="216"/>
      <c r="BC457" s="216"/>
      <c r="BD457" s="216"/>
      <c r="BE457" s="216"/>
      <c r="BF457" s="216"/>
      <c r="BG457" s="216"/>
      <c r="BH457" s="216"/>
      <c r="BI457" s="216"/>
      <c r="BJ457" s="216"/>
      <c r="BK457" s="216"/>
      <c r="BL457" s="216"/>
      <c r="BM457" s="216"/>
      <c r="BN457" s="216"/>
    </row>
    <row r="458" spans="1:66" s="217" customFormat="1" ht="25.5" outlineLevel="1">
      <c r="A458" s="194" t="s">
        <v>729</v>
      </c>
      <c r="B458" s="201">
        <v>93660</v>
      </c>
      <c r="C458" s="138" t="s">
        <v>1325</v>
      </c>
      <c r="D458" s="139" t="s">
        <v>1200</v>
      </c>
      <c r="E458" s="140" t="s">
        <v>108</v>
      </c>
      <c r="F458" s="182">
        <v>6</v>
      </c>
      <c r="G458" s="36"/>
      <c r="H458" s="2">
        <f t="shared" si="55"/>
        <v>0</v>
      </c>
      <c r="I458" s="184" t="e">
        <f t="shared" si="56"/>
        <v>#DIV/0!</v>
      </c>
      <c r="J458" s="144"/>
      <c r="K458" s="216"/>
      <c r="L458" s="216"/>
      <c r="M458" s="216"/>
      <c r="N458" s="216"/>
      <c r="O458" s="216"/>
      <c r="P458" s="216"/>
      <c r="Q458" s="216"/>
      <c r="R458" s="216"/>
      <c r="S458" s="216"/>
      <c r="T458" s="216"/>
      <c r="U458" s="216"/>
      <c r="V458" s="216"/>
      <c r="W458" s="216"/>
      <c r="X458" s="216"/>
      <c r="Y458" s="216"/>
      <c r="Z458" s="216"/>
      <c r="AA458" s="216"/>
      <c r="AB458" s="216"/>
      <c r="AC458" s="216"/>
      <c r="AD458" s="216"/>
      <c r="AE458" s="216"/>
      <c r="AF458" s="216"/>
      <c r="AG458" s="216"/>
      <c r="AH458" s="216"/>
      <c r="AI458" s="216"/>
      <c r="AJ458" s="216"/>
      <c r="AK458" s="216"/>
      <c r="AL458" s="216"/>
      <c r="AM458" s="216"/>
      <c r="AN458" s="216"/>
      <c r="AO458" s="216"/>
      <c r="AP458" s="216"/>
      <c r="AQ458" s="216"/>
      <c r="AR458" s="216"/>
      <c r="AS458" s="216"/>
      <c r="AT458" s="216"/>
      <c r="AU458" s="216"/>
      <c r="AV458" s="216"/>
      <c r="AW458" s="216"/>
      <c r="AX458" s="216"/>
      <c r="AY458" s="216"/>
      <c r="AZ458" s="216"/>
      <c r="BA458" s="216"/>
      <c r="BB458" s="216"/>
      <c r="BC458" s="216"/>
      <c r="BD458" s="216"/>
      <c r="BE458" s="216"/>
      <c r="BF458" s="216"/>
      <c r="BG458" s="216"/>
      <c r="BH458" s="216"/>
      <c r="BI458" s="216"/>
      <c r="BJ458" s="216"/>
      <c r="BK458" s="216"/>
      <c r="BL458" s="216"/>
      <c r="BM458" s="216"/>
      <c r="BN458" s="216"/>
    </row>
    <row r="459" spans="1:66" s="217" customFormat="1" ht="25.5" outlineLevel="1">
      <c r="A459" s="194" t="s">
        <v>730</v>
      </c>
      <c r="B459" s="218">
        <v>93661</v>
      </c>
      <c r="C459" s="138" t="s">
        <v>1325</v>
      </c>
      <c r="D459" s="139" t="s">
        <v>1201</v>
      </c>
      <c r="E459" s="140" t="s">
        <v>108</v>
      </c>
      <c r="F459" s="182">
        <v>1</v>
      </c>
      <c r="G459" s="36"/>
      <c r="H459" s="2">
        <f t="shared" si="55"/>
        <v>0</v>
      </c>
      <c r="I459" s="219" t="e">
        <f t="shared" si="56"/>
        <v>#DIV/0!</v>
      </c>
      <c r="J459" s="144"/>
      <c r="K459" s="216"/>
      <c r="L459" s="216"/>
      <c r="M459" s="216"/>
      <c r="N459" s="216"/>
      <c r="O459" s="216"/>
      <c r="P459" s="216"/>
      <c r="Q459" s="216"/>
      <c r="R459" s="216"/>
      <c r="S459" s="216"/>
      <c r="T459" s="216"/>
      <c r="U459" s="216"/>
      <c r="V459" s="216"/>
      <c r="W459" s="216"/>
      <c r="X459" s="216"/>
      <c r="Y459" s="216"/>
      <c r="Z459" s="216"/>
      <c r="AA459" s="216"/>
      <c r="AB459" s="216"/>
      <c r="AC459" s="216"/>
      <c r="AD459" s="216"/>
      <c r="AE459" s="216"/>
      <c r="AF459" s="216"/>
      <c r="AG459" s="216"/>
      <c r="AH459" s="216"/>
      <c r="AI459" s="216"/>
      <c r="AJ459" s="216"/>
      <c r="AK459" s="216"/>
      <c r="AL459" s="216"/>
      <c r="AM459" s="216"/>
      <c r="AN459" s="216"/>
      <c r="AO459" s="216"/>
      <c r="AP459" s="216"/>
      <c r="AQ459" s="216"/>
      <c r="AR459" s="216"/>
      <c r="AS459" s="216"/>
      <c r="AT459" s="216"/>
      <c r="AU459" s="216"/>
      <c r="AV459" s="216"/>
      <c r="AW459" s="216"/>
      <c r="AX459" s="216"/>
      <c r="AY459" s="216"/>
      <c r="AZ459" s="216"/>
      <c r="BA459" s="216"/>
      <c r="BB459" s="216"/>
      <c r="BC459" s="216"/>
      <c r="BD459" s="216"/>
      <c r="BE459" s="216"/>
      <c r="BF459" s="216"/>
      <c r="BG459" s="216"/>
      <c r="BH459" s="216"/>
      <c r="BI459" s="216"/>
      <c r="BJ459" s="216"/>
      <c r="BK459" s="216"/>
      <c r="BL459" s="216"/>
      <c r="BM459" s="216"/>
      <c r="BN459" s="216"/>
    </row>
    <row r="460" spans="1:66" s="207" customFormat="1" ht="25.5" outlineLevel="1">
      <c r="A460" s="194" t="s">
        <v>731</v>
      </c>
      <c r="B460" s="214">
        <v>93662</v>
      </c>
      <c r="C460" s="138" t="s">
        <v>1325</v>
      </c>
      <c r="D460" s="139" t="s">
        <v>1202</v>
      </c>
      <c r="E460" s="140" t="s">
        <v>108</v>
      </c>
      <c r="F460" s="182">
        <v>2</v>
      </c>
      <c r="G460" s="36"/>
      <c r="H460" s="2">
        <f t="shared" si="55"/>
        <v>0</v>
      </c>
      <c r="I460" s="155" t="e">
        <f t="shared" si="56"/>
        <v>#DIV/0!</v>
      </c>
      <c r="J460" s="144"/>
      <c r="K460" s="206"/>
      <c r="L460" s="206"/>
      <c r="M460" s="206"/>
      <c r="N460" s="206"/>
      <c r="O460" s="206"/>
      <c r="P460" s="206"/>
      <c r="Q460" s="206"/>
      <c r="R460" s="206"/>
      <c r="S460" s="206"/>
      <c r="T460" s="206"/>
      <c r="U460" s="206"/>
      <c r="V460" s="206"/>
      <c r="W460" s="206"/>
      <c r="X460" s="206"/>
      <c r="Y460" s="206"/>
      <c r="Z460" s="206"/>
      <c r="AA460" s="206"/>
      <c r="AB460" s="206"/>
      <c r="AC460" s="206"/>
      <c r="AD460" s="206"/>
      <c r="AE460" s="206"/>
      <c r="AF460" s="206"/>
      <c r="AG460" s="206"/>
      <c r="AH460" s="206"/>
      <c r="AI460" s="206"/>
      <c r="AJ460" s="206"/>
      <c r="AK460" s="206"/>
      <c r="AL460" s="206"/>
      <c r="AM460" s="206"/>
      <c r="AN460" s="206"/>
      <c r="AO460" s="206"/>
      <c r="AP460" s="206"/>
      <c r="AQ460" s="206"/>
      <c r="AR460" s="206"/>
      <c r="AS460" s="206"/>
      <c r="AT460" s="206"/>
      <c r="AU460" s="206"/>
      <c r="AV460" s="206"/>
      <c r="AW460" s="206"/>
      <c r="AX460" s="206"/>
      <c r="AY460" s="206"/>
      <c r="AZ460" s="206"/>
      <c r="BA460" s="206"/>
      <c r="BB460" s="206"/>
      <c r="BC460" s="206"/>
      <c r="BD460" s="206"/>
      <c r="BE460" s="206"/>
      <c r="BF460" s="206"/>
      <c r="BG460" s="206"/>
      <c r="BH460" s="206"/>
      <c r="BI460" s="206"/>
      <c r="BJ460" s="206"/>
      <c r="BK460" s="206"/>
      <c r="BL460" s="206"/>
      <c r="BM460" s="206"/>
      <c r="BN460" s="206"/>
    </row>
    <row r="461" spans="1:66" ht="25.5" outlineLevel="1">
      <c r="A461" s="194" t="s">
        <v>732</v>
      </c>
      <c r="B461" s="201">
        <v>93664</v>
      </c>
      <c r="C461" s="138" t="s">
        <v>1325</v>
      </c>
      <c r="D461" s="139" t="s">
        <v>1203</v>
      </c>
      <c r="E461" s="140" t="s">
        <v>108</v>
      </c>
      <c r="F461" s="182">
        <v>2</v>
      </c>
      <c r="G461" s="36"/>
      <c r="H461" s="2">
        <f t="shared" si="55"/>
        <v>0</v>
      </c>
      <c r="I461" s="184" t="e">
        <f aca="true" t="shared" si="57" ref="I461:I468">H461/$G$609</f>
        <v>#DIV/0!</v>
      </c>
      <c r="J461" s="144"/>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row>
    <row r="462" spans="1:66" s="209" customFormat="1" ht="25.5" outlineLevel="1">
      <c r="A462" s="194" t="s">
        <v>733</v>
      </c>
      <c r="B462" s="201">
        <v>93665</v>
      </c>
      <c r="C462" s="138" t="s">
        <v>1325</v>
      </c>
      <c r="D462" s="139" t="s">
        <v>1204</v>
      </c>
      <c r="E462" s="140" t="s">
        <v>108</v>
      </c>
      <c r="F462" s="182">
        <v>2</v>
      </c>
      <c r="G462" s="36"/>
      <c r="H462" s="2">
        <f t="shared" si="55"/>
        <v>0</v>
      </c>
      <c r="I462" s="184" t="e">
        <f t="shared" si="57"/>
        <v>#DIV/0!</v>
      </c>
      <c r="J462" s="144"/>
      <c r="K462" s="208"/>
      <c r="L462" s="208"/>
      <c r="M462" s="208"/>
      <c r="N462" s="208"/>
      <c r="O462" s="208"/>
      <c r="P462" s="208"/>
      <c r="Q462" s="208"/>
      <c r="R462" s="208"/>
      <c r="S462" s="208"/>
      <c r="T462" s="208"/>
      <c r="U462" s="208"/>
      <c r="V462" s="208"/>
      <c r="W462" s="208"/>
      <c r="X462" s="208"/>
      <c r="Y462" s="208"/>
      <c r="Z462" s="208"/>
      <c r="AA462" s="208"/>
      <c r="AB462" s="208"/>
      <c r="AC462" s="208"/>
      <c r="AD462" s="208"/>
      <c r="AE462" s="208"/>
      <c r="AF462" s="208"/>
      <c r="AG462" s="208"/>
      <c r="AH462" s="208"/>
      <c r="AI462" s="208"/>
      <c r="AJ462" s="208"/>
      <c r="AK462" s="208"/>
      <c r="AL462" s="208"/>
      <c r="AM462" s="208"/>
      <c r="AN462" s="208"/>
      <c r="AO462" s="208"/>
      <c r="AP462" s="208"/>
      <c r="AQ462" s="208"/>
      <c r="AR462" s="208"/>
      <c r="AS462" s="208"/>
      <c r="AT462" s="208"/>
      <c r="AU462" s="208"/>
      <c r="AV462" s="208"/>
      <c r="AW462" s="208"/>
      <c r="AX462" s="208"/>
      <c r="AY462" s="208"/>
      <c r="AZ462" s="208"/>
      <c r="BA462" s="208"/>
      <c r="BB462" s="208"/>
      <c r="BC462" s="208"/>
      <c r="BD462" s="208"/>
      <c r="BE462" s="208"/>
      <c r="BF462" s="208"/>
      <c r="BG462" s="208"/>
      <c r="BH462" s="208"/>
      <c r="BI462" s="208"/>
      <c r="BJ462" s="208"/>
      <c r="BK462" s="208"/>
      <c r="BL462" s="208"/>
      <c r="BM462" s="208"/>
      <c r="BN462" s="208"/>
    </row>
    <row r="463" spans="1:66" s="217" customFormat="1" ht="25.5" outlineLevel="1">
      <c r="A463" s="194" t="s">
        <v>734</v>
      </c>
      <c r="B463" s="201">
        <v>93670</v>
      </c>
      <c r="C463" s="138" t="s">
        <v>1325</v>
      </c>
      <c r="D463" s="139" t="s">
        <v>1205</v>
      </c>
      <c r="E463" s="140" t="s">
        <v>108</v>
      </c>
      <c r="F463" s="182">
        <v>7</v>
      </c>
      <c r="G463" s="36"/>
      <c r="H463" s="2">
        <f t="shared" si="55"/>
        <v>0</v>
      </c>
      <c r="I463" s="184" t="e">
        <f t="shared" si="57"/>
        <v>#DIV/0!</v>
      </c>
      <c r="J463" s="144"/>
      <c r="K463" s="216"/>
      <c r="L463" s="216"/>
      <c r="M463" s="216"/>
      <c r="N463" s="216"/>
      <c r="O463" s="216"/>
      <c r="P463" s="216"/>
      <c r="Q463" s="216"/>
      <c r="R463" s="216"/>
      <c r="S463" s="216"/>
      <c r="T463" s="216"/>
      <c r="U463" s="216"/>
      <c r="V463" s="216"/>
      <c r="W463" s="216"/>
      <c r="X463" s="216"/>
      <c r="Y463" s="216"/>
      <c r="Z463" s="216"/>
      <c r="AA463" s="216"/>
      <c r="AB463" s="216"/>
      <c r="AC463" s="216"/>
      <c r="AD463" s="216"/>
      <c r="AE463" s="216"/>
      <c r="AF463" s="216"/>
      <c r="AG463" s="216"/>
      <c r="AH463" s="216"/>
      <c r="AI463" s="216"/>
      <c r="AJ463" s="216"/>
      <c r="AK463" s="216"/>
      <c r="AL463" s="216"/>
      <c r="AM463" s="216"/>
      <c r="AN463" s="216"/>
      <c r="AO463" s="216"/>
      <c r="AP463" s="216"/>
      <c r="AQ463" s="216"/>
      <c r="AR463" s="216"/>
      <c r="AS463" s="216"/>
      <c r="AT463" s="216"/>
      <c r="AU463" s="216"/>
      <c r="AV463" s="216"/>
      <c r="AW463" s="216"/>
      <c r="AX463" s="216"/>
      <c r="AY463" s="216"/>
      <c r="AZ463" s="216"/>
      <c r="BA463" s="216"/>
      <c r="BB463" s="216"/>
      <c r="BC463" s="216"/>
      <c r="BD463" s="216"/>
      <c r="BE463" s="216"/>
      <c r="BF463" s="216"/>
      <c r="BG463" s="216"/>
      <c r="BH463" s="216"/>
      <c r="BI463" s="216"/>
      <c r="BJ463" s="216"/>
      <c r="BK463" s="216"/>
      <c r="BL463" s="216"/>
      <c r="BM463" s="216"/>
      <c r="BN463" s="216"/>
    </row>
    <row r="464" spans="1:66" s="217" customFormat="1" ht="25.5" outlineLevel="1">
      <c r="A464" s="194" t="s">
        <v>735</v>
      </c>
      <c r="B464" s="201">
        <v>93671</v>
      </c>
      <c r="C464" s="138" t="s">
        <v>1325</v>
      </c>
      <c r="D464" s="139" t="s">
        <v>1206</v>
      </c>
      <c r="E464" s="140" t="s">
        <v>108</v>
      </c>
      <c r="F464" s="182">
        <v>2</v>
      </c>
      <c r="G464" s="36"/>
      <c r="H464" s="2">
        <f t="shared" si="55"/>
        <v>0</v>
      </c>
      <c r="I464" s="184" t="e">
        <f t="shared" si="57"/>
        <v>#DIV/0!</v>
      </c>
      <c r="J464" s="144"/>
      <c r="K464" s="216"/>
      <c r="L464" s="216"/>
      <c r="M464" s="216"/>
      <c r="N464" s="216"/>
      <c r="O464" s="216"/>
      <c r="P464" s="216"/>
      <c r="Q464" s="216"/>
      <c r="R464" s="216"/>
      <c r="S464" s="216"/>
      <c r="T464" s="216"/>
      <c r="U464" s="216"/>
      <c r="V464" s="216"/>
      <c r="W464" s="216"/>
      <c r="X464" s="216"/>
      <c r="Y464" s="216"/>
      <c r="Z464" s="216"/>
      <c r="AA464" s="216"/>
      <c r="AB464" s="216"/>
      <c r="AC464" s="216"/>
      <c r="AD464" s="216"/>
      <c r="AE464" s="216"/>
      <c r="AF464" s="216"/>
      <c r="AG464" s="216"/>
      <c r="AH464" s="216"/>
      <c r="AI464" s="216"/>
      <c r="AJ464" s="216"/>
      <c r="AK464" s="216"/>
      <c r="AL464" s="216"/>
      <c r="AM464" s="216"/>
      <c r="AN464" s="216"/>
      <c r="AO464" s="216"/>
      <c r="AP464" s="216"/>
      <c r="AQ464" s="216"/>
      <c r="AR464" s="216"/>
      <c r="AS464" s="216"/>
      <c r="AT464" s="216"/>
      <c r="AU464" s="216"/>
      <c r="AV464" s="216"/>
      <c r="AW464" s="216"/>
      <c r="AX464" s="216"/>
      <c r="AY464" s="216"/>
      <c r="AZ464" s="216"/>
      <c r="BA464" s="216"/>
      <c r="BB464" s="216"/>
      <c r="BC464" s="216"/>
      <c r="BD464" s="216"/>
      <c r="BE464" s="216"/>
      <c r="BF464" s="216"/>
      <c r="BG464" s="216"/>
      <c r="BH464" s="216"/>
      <c r="BI464" s="216"/>
      <c r="BJ464" s="216"/>
      <c r="BK464" s="216"/>
      <c r="BL464" s="216"/>
      <c r="BM464" s="216"/>
      <c r="BN464" s="216"/>
    </row>
    <row r="465" spans="1:66" s="217" customFormat="1" ht="25.5" outlineLevel="1">
      <c r="A465" s="194" t="s">
        <v>736</v>
      </c>
      <c r="B465" s="201">
        <v>93673</v>
      </c>
      <c r="C465" s="138" t="s">
        <v>1325</v>
      </c>
      <c r="D465" s="139" t="s">
        <v>1207</v>
      </c>
      <c r="E465" s="140" t="s">
        <v>108</v>
      </c>
      <c r="F465" s="182">
        <v>2</v>
      </c>
      <c r="G465" s="36"/>
      <c r="H465" s="2">
        <f t="shared" si="55"/>
        <v>0</v>
      </c>
      <c r="I465" s="184" t="e">
        <f t="shared" si="57"/>
        <v>#DIV/0!</v>
      </c>
      <c r="J465" s="144"/>
      <c r="K465" s="216"/>
      <c r="L465" s="216"/>
      <c r="M465" s="216"/>
      <c r="N465" s="216"/>
      <c r="O465" s="216"/>
      <c r="P465" s="216"/>
      <c r="Q465" s="216"/>
      <c r="R465" s="216"/>
      <c r="S465" s="216"/>
      <c r="T465" s="216"/>
      <c r="U465" s="216"/>
      <c r="V465" s="216"/>
      <c r="W465" s="216"/>
      <c r="X465" s="216"/>
      <c r="Y465" s="216"/>
      <c r="Z465" s="216"/>
      <c r="AA465" s="216"/>
      <c r="AB465" s="216"/>
      <c r="AC465" s="216"/>
      <c r="AD465" s="216"/>
      <c r="AE465" s="216"/>
      <c r="AF465" s="216"/>
      <c r="AG465" s="216"/>
      <c r="AH465" s="216"/>
      <c r="AI465" s="216"/>
      <c r="AJ465" s="216"/>
      <c r="AK465" s="216"/>
      <c r="AL465" s="216"/>
      <c r="AM465" s="216"/>
      <c r="AN465" s="216"/>
      <c r="AO465" s="216"/>
      <c r="AP465" s="216"/>
      <c r="AQ465" s="216"/>
      <c r="AR465" s="216"/>
      <c r="AS465" s="216"/>
      <c r="AT465" s="216"/>
      <c r="AU465" s="216"/>
      <c r="AV465" s="216"/>
      <c r="AW465" s="216"/>
      <c r="AX465" s="216"/>
      <c r="AY465" s="216"/>
      <c r="AZ465" s="216"/>
      <c r="BA465" s="216"/>
      <c r="BB465" s="216"/>
      <c r="BC465" s="216"/>
      <c r="BD465" s="216"/>
      <c r="BE465" s="216"/>
      <c r="BF465" s="216"/>
      <c r="BG465" s="216"/>
      <c r="BH465" s="216"/>
      <c r="BI465" s="216"/>
      <c r="BJ465" s="216"/>
      <c r="BK465" s="216"/>
      <c r="BL465" s="216"/>
      <c r="BM465" s="216"/>
      <c r="BN465" s="216"/>
    </row>
    <row r="466" spans="1:66" s="217" customFormat="1" ht="25.5" outlineLevel="1">
      <c r="A466" s="194" t="s">
        <v>737</v>
      </c>
      <c r="B466" s="201">
        <v>101895</v>
      </c>
      <c r="C466" s="138" t="s">
        <v>1325</v>
      </c>
      <c r="D466" s="139" t="s">
        <v>1208</v>
      </c>
      <c r="E466" s="140" t="s">
        <v>108</v>
      </c>
      <c r="F466" s="182">
        <v>1</v>
      </c>
      <c r="G466" s="36"/>
      <c r="H466" s="2">
        <f t="shared" si="55"/>
        <v>0</v>
      </c>
      <c r="I466" s="184" t="e">
        <f t="shared" si="57"/>
        <v>#DIV/0!</v>
      </c>
      <c r="J466" s="144"/>
      <c r="K466" s="216"/>
      <c r="L466" s="216"/>
      <c r="M466" s="216"/>
      <c r="N466" s="216"/>
      <c r="O466" s="216"/>
      <c r="P466" s="216"/>
      <c r="Q466" s="216"/>
      <c r="R466" s="216"/>
      <c r="S466" s="216"/>
      <c r="T466" s="216"/>
      <c r="U466" s="216"/>
      <c r="V466" s="216"/>
      <c r="W466" s="216"/>
      <c r="X466" s="216"/>
      <c r="Y466" s="216"/>
      <c r="Z466" s="216"/>
      <c r="AA466" s="216"/>
      <c r="AB466" s="216"/>
      <c r="AC466" s="216"/>
      <c r="AD466" s="216"/>
      <c r="AE466" s="216"/>
      <c r="AF466" s="216"/>
      <c r="AG466" s="216"/>
      <c r="AH466" s="216"/>
      <c r="AI466" s="216"/>
      <c r="AJ466" s="216"/>
      <c r="AK466" s="216"/>
      <c r="AL466" s="216"/>
      <c r="AM466" s="216"/>
      <c r="AN466" s="216"/>
      <c r="AO466" s="216"/>
      <c r="AP466" s="216"/>
      <c r="AQ466" s="216"/>
      <c r="AR466" s="216"/>
      <c r="AS466" s="216"/>
      <c r="AT466" s="216"/>
      <c r="AU466" s="216"/>
      <c r="AV466" s="216"/>
      <c r="AW466" s="216"/>
      <c r="AX466" s="216"/>
      <c r="AY466" s="216"/>
      <c r="AZ466" s="216"/>
      <c r="BA466" s="216"/>
      <c r="BB466" s="216"/>
      <c r="BC466" s="216"/>
      <c r="BD466" s="216"/>
      <c r="BE466" s="216"/>
      <c r="BF466" s="216"/>
      <c r="BG466" s="216"/>
      <c r="BH466" s="216"/>
      <c r="BI466" s="216"/>
      <c r="BJ466" s="216"/>
      <c r="BK466" s="216"/>
      <c r="BL466" s="216"/>
      <c r="BM466" s="216"/>
      <c r="BN466" s="216"/>
    </row>
    <row r="467" spans="1:66" s="217" customFormat="1" ht="25.5" outlineLevel="1">
      <c r="A467" s="194" t="s">
        <v>738</v>
      </c>
      <c r="B467" s="201">
        <v>101896</v>
      </c>
      <c r="C467" s="138" t="s">
        <v>1325</v>
      </c>
      <c r="D467" s="139" t="s">
        <v>1209</v>
      </c>
      <c r="E467" s="140" t="s">
        <v>108</v>
      </c>
      <c r="F467" s="182">
        <v>4</v>
      </c>
      <c r="G467" s="36"/>
      <c r="H467" s="2">
        <f t="shared" si="55"/>
        <v>0</v>
      </c>
      <c r="I467" s="184" t="e">
        <f t="shared" si="57"/>
        <v>#DIV/0!</v>
      </c>
      <c r="J467" s="144"/>
      <c r="K467" s="216"/>
      <c r="L467" s="216"/>
      <c r="M467" s="216"/>
      <c r="N467" s="216"/>
      <c r="O467" s="216"/>
      <c r="P467" s="216"/>
      <c r="Q467" s="216"/>
      <c r="R467" s="216"/>
      <c r="S467" s="216"/>
      <c r="T467" s="216"/>
      <c r="U467" s="216"/>
      <c r="V467" s="216"/>
      <c r="W467" s="216"/>
      <c r="X467" s="216"/>
      <c r="Y467" s="216"/>
      <c r="Z467" s="216"/>
      <c r="AA467" s="216"/>
      <c r="AB467" s="216"/>
      <c r="AC467" s="216"/>
      <c r="AD467" s="216"/>
      <c r="AE467" s="216"/>
      <c r="AF467" s="216"/>
      <c r="AG467" s="216"/>
      <c r="AH467" s="216"/>
      <c r="AI467" s="216"/>
      <c r="AJ467" s="216"/>
      <c r="AK467" s="216"/>
      <c r="AL467" s="216"/>
      <c r="AM467" s="216"/>
      <c r="AN467" s="216"/>
      <c r="AO467" s="216"/>
      <c r="AP467" s="216"/>
      <c r="AQ467" s="216"/>
      <c r="AR467" s="216"/>
      <c r="AS467" s="216"/>
      <c r="AT467" s="216"/>
      <c r="AU467" s="216"/>
      <c r="AV467" s="216"/>
      <c r="AW467" s="216"/>
      <c r="AX467" s="216"/>
      <c r="AY467" s="216"/>
      <c r="AZ467" s="216"/>
      <c r="BA467" s="216"/>
      <c r="BB467" s="216"/>
      <c r="BC467" s="216"/>
      <c r="BD467" s="216"/>
      <c r="BE467" s="216"/>
      <c r="BF467" s="216"/>
      <c r="BG467" s="216"/>
      <c r="BH467" s="216"/>
      <c r="BI467" s="216"/>
      <c r="BJ467" s="216"/>
      <c r="BK467" s="216"/>
      <c r="BL467" s="216"/>
      <c r="BM467" s="216"/>
      <c r="BN467" s="216"/>
    </row>
    <row r="468" spans="1:66" s="217" customFormat="1" ht="25.5" outlineLevel="1">
      <c r="A468" s="194" t="s">
        <v>739</v>
      </c>
      <c r="B468" s="218">
        <v>101898</v>
      </c>
      <c r="C468" s="138" t="s">
        <v>1325</v>
      </c>
      <c r="D468" s="139" t="s">
        <v>1210</v>
      </c>
      <c r="E468" s="140" t="s">
        <v>108</v>
      </c>
      <c r="F468" s="182">
        <v>1</v>
      </c>
      <c r="G468" s="36"/>
      <c r="H468" s="2">
        <f t="shared" si="55"/>
        <v>0</v>
      </c>
      <c r="I468" s="219" t="e">
        <f t="shared" si="57"/>
        <v>#DIV/0!</v>
      </c>
      <c r="J468" s="144"/>
      <c r="K468" s="216"/>
      <c r="L468" s="216"/>
      <c r="M468" s="216"/>
      <c r="N468" s="216"/>
      <c r="O468" s="216"/>
      <c r="P468" s="216"/>
      <c r="Q468" s="216"/>
      <c r="R468" s="216"/>
      <c r="S468" s="216"/>
      <c r="T468" s="216"/>
      <c r="U468" s="216"/>
      <c r="V468" s="216"/>
      <c r="W468" s="216"/>
      <c r="X468" s="216"/>
      <c r="Y468" s="216"/>
      <c r="Z468" s="216"/>
      <c r="AA468" s="216"/>
      <c r="AB468" s="216"/>
      <c r="AC468" s="216"/>
      <c r="AD468" s="216"/>
      <c r="AE468" s="216"/>
      <c r="AF468" s="216"/>
      <c r="AG468" s="216"/>
      <c r="AH468" s="216"/>
      <c r="AI468" s="216"/>
      <c r="AJ468" s="216"/>
      <c r="AK468" s="216"/>
      <c r="AL468" s="216"/>
      <c r="AM468" s="216"/>
      <c r="AN468" s="216"/>
      <c r="AO468" s="216"/>
      <c r="AP468" s="216"/>
      <c r="AQ468" s="216"/>
      <c r="AR468" s="216"/>
      <c r="AS468" s="216"/>
      <c r="AT468" s="216"/>
      <c r="AU468" s="216"/>
      <c r="AV468" s="216"/>
      <c r="AW468" s="216"/>
      <c r="AX468" s="216"/>
      <c r="AY468" s="216"/>
      <c r="AZ468" s="216"/>
      <c r="BA468" s="216"/>
      <c r="BB468" s="216"/>
      <c r="BC468" s="216"/>
      <c r="BD468" s="216"/>
      <c r="BE468" s="216"/>
      <c r="BF468" s="216"/>
      <c r="BG468" s="216"/>
      <c r="BH468" s="216"/>
      <c r="BI468" s="216"/>
      <c r="BJ468" s="216"/>
      <c r="BK468" s="216"/>
      <c r="BL468" s="216"/>
      <c r="BM468" s="216"/>
      <c r="BN468" s="216"/>
    </row>
    <row r="469" spans="1:66" s="207" customFormat="1" ht="25.5" outlineLevel="1">
      <c r="A469" s="194" t="s">
        <v>740</v>
      </c>
      <c r="B469" s="214">
        <v>91981</v>
      </c>
      <c r="C469" s="138" t="s">
        <v>1325</v>
      </c>
      <c r="D469" s="139" t="s">
        <v>1211</v>
      </c>
      <c r="E469" s="140" t="s">
        <v>108</v>
      </c>
      <c r="F469" s="182">
        <v>55</v>
      </c>
      <c r="G469" s="36"/>
      <c r="H469" s="2">
        <f t="shared" si="55"/>
        <v>0</v>
      </c>
      <c r="I469" s="155" t="e">
        <f>H469/$G$609</f>
        <v>#DIV/0!</v>
      </c>
      <c r="J469" s="144"/>
      <c r="K469" s="206"/>
      <c r="L469" s="206"/>
      <c r="M469" s="206"/>
      <c r="N469" s="206"/>
      <c r="O469" s="206"/>
      <c r="P469" s="206"/>
      <c r="Q469" s="206"/>
      <c r="R469" s="206"/>
      <c r="S469" s="206"/>
      <c r="T469" s="206"/>
      <c r="U469" s="206"/>
      <c r="V469" s="206"/>
      <c r="W469" s="206"/>
      <c r="X469" s="206"/>
      <c r="Y469" s="206"/>
      <c r="Z469" s="206"/>
      <c r="AA469" s="206"/>
      <c r="AB469" s="206"/>
      <c r="AC469" s="206"/>
      <c r="AD469" s="206"/>
      <c r="AE469" s="206"/>
      <c r="AF469" s="206"/>
      <c r="AG469" s="206"/>
      <c r="AH469" s="206"/>
      <c r="AI469" s="206"/>
      <c r="AJ469" s="206"/>
      <c r="AK469" s="206"/>
      <c r="AL469" s="206"/>
      <c r="AM469" s="206"/>
      <c r="AN469" s="206"/>
      <c r="AO469" s="206"/>
      <c r="AP469" s="206"/>
      <c r="AQ469" s="206"/>
      <c r="AR469" s="206"/>
      <c r="AS469" s="206"/>
      <c r="AT469" s="206"/>
      <c r="AU469" s="206"/>
      <c r="AV469" s="206"/>
      <c r="AW469" s="206"/>
      <c r="AX469" s="206"/>
      <c r="AY469" s="206"/>
      <c r="AZ469" s="206"/>
      <c r="BA469" s="206"/>
      <c r="BB469" s="206"/>
      <c r="BC469" s="206"/>
      <c r="BD469" s="206"/>
      <c r="BE469" s="206"/>
      <c r="BF469" s="206"/>
      <c r="BG469" s="206"/>
      <c r="BH469" s="206"/>
      <c r="BI469" s="206"/>
      <c r="BJ469" s="206"/>
      <c r="BK469" s="206"/>
      <c r="BL469" s="206"/>
      <c r="BM469" s="206"/>
      <c r="BN469" s="206"/>
    </row>
    <row r="470" spans="1:66" ht="38.25" outlineLevel="1">
      <c r="A470" s="194" t="s">
        <v>741</v>
      </c>
      <c r="B470" s="201" t="s">
        <v>403</v>
      </c>
      <c r="C470" s="138" t="s">
        <v>1327</v>
      </c>
      <c r="D470" s="139" t="s">
        <v>1212</v>
      </c>
      <c r="E470" s="140" t="s">
        <v>108</v>
      </c>
      <c r="F470" s="182">
        <v>11</v>
      </c>
      <c r="G470" s="36"/>
      <c r="H470" s="2">
        <f t="shared" si="55"/>
        <v>0</v>
      </c>
      <c r="I470" s="184" t="e">
        <f>H470/$G$609</f>
        <v>#DIV/0!</v>
      </c>
      <c r="J470" s="144"/>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row>
    <row r="471" spans="1:66" s="209" customFormat="1" ht="38.25" outlineLevel="1">
      <c r="A471" s="194" t="s">
        <v>742</v>
      </c>
      <c r="B471" s="201" t="s">
        <v>404</v>
      </c>
      <c r="C471" s="138" t="s">
        <v>1327</v>
      </c>
      <c r="D471" s="139" t="s">
        <v>1213</v>
      </c>
      <c r="E471" s="140" t="s">
        <v>108</v>
      </c>
      <c r="F471" s="182">
        <v>12</v>
      </c>
      <c r="G471" s="36"/>
      <c r="H471" s="2">
        <f t="shared" si="55"/>
        <v>0</v>
      </c>
      <c r="I471" s="184" t="e">
        <f>H471/$G$609</f>
        <v>#DIV/0!</v>
      </c>
      <c r="J471" s="144"/>
      <c r="K471" s="208"/>
      <c r="L471" s="208"/>
      <c r="M471" s="208"/>
      <c r="N471" s="208"/>
      <c r="O471" s="208"/>
      <c r="P471" s="208"/>
      <c r="Q471" s="208"/>
      <c r="R471" s="208"/>
      <c r="S471" s="208"/>
      <c r="T471" s="208"/>
      <c r="U471" s="208"/>
      <c r="V471" s="208"/>
      <c r="W471" s="208"/>
      <c r="X471" s="208"/>
      <c r="Y471" s="208"/>
      <c r="Z471" s="208"/>
      <c r="AA471" s="208"/>
      <c r="AB471" s="208"/>
      <c r="AC471" s="208"/>
      <c r="AD471" s="208"/>
      <c r="AE471" s="208"/>
      <c r="AF471" s="208"/>
      <c r="AG471" s="208"/>
      <c r="AH471" s="208"/>
      <c r="AI471" s="208"/>
      <c r="AJ471" s="208"/>
      <c r="AK471" s="208"/>
      <c r="AL471" s="208"/>
      <c r="AM471" s="208"/>
      <c r="AN471" s="208"/>
      <c r="AO471" s="208"/>
      <c r="AP471" s="208"/>
      <c r="AQ471" s="208"/>
      <c r="AR471" s="208"/>
      <c r="AS471" s="208"/>
      <c r="AT471" s="208"/>
      <c r="AU471" s="208"/>
      <c r="AV471" s="208"/>
      <c r="AW471" s="208"/>
      <c r="AX471" s="208"/>
      <c r="AY471" s="208"/>
      <c r="AZ471" s="208"/>
      <c r="BA471" s="208"/>
      <c r="BB471" s="208"/>
      <c r="BC471" s="208"/>
      <c r="BD471" s="208"/>
      <c r="BE471" s="208"/>
      <c r="BF471" s="208"/>
      <c r="BG471" s="208"/>
      <c r="BH471" s="208"/>
      <c r="BI471" s="208"/>
      <c r="BJ471" s="208"/>
      <c r="BK471" s="208"/>
      <c r="BL471" s="208"/>
      <c r="BM471" s="208"/>
      <c r="BN471" s="208"/>
    </row>
    <row r="472" spans="1:66" s="209" customFormat="1" ht="12.75" outlineLevel="1">
      <c r="A472" s="496" t="s">
        <v>260</v>
      </c>
      <c r="B472" s="497"/>
      <c r="C472" s="146"/>
      <c r="D472" s="153" t="s">
        <v>754</v>
      </c>
      <c r="E472" s="148">
        <f>SUM(H473:H483)</f>
        <v>0</v>
      </c>
      <c r="F472" s="148"/>
      <c r="G472" s="148"/>
      <c r="H472" s="148"/>
      <c r="I472" s="149" t="e">
        <f>E472/$G$609</f>
        <v>#DIV/0!</v>
      </c>
      <c r="J472" s="144"/>
      <c r="K472" s="208"/>
      <c r="L472" s="208"/>
      <c r="M472" s="208"/>
      <c r="N472" s="208"/>
      <c r="O472" s="208"/>
      <c r="P472" s="208"/>
      <c r="Q472" s="208"/>
      <c r="R472" s="208"/>
      <c r="S472" s="208"/>
      <c r="T472" s="208"/>
      <c r="U472" s="208"/>
      <c r="V472" s="208"/>
      <c r="W472" s="208"/>
      <c r="X472" s="208"/>
      <c r="Y472" s="208"/>
      <c r="Z472" s="208"/>
      <c r="AA472" s="208"/>
      <c r="AB472" s="208"/>
      <c r="AC472" s="208"/>
      <c r="AD472" s="208"/>
      <c r="AE472" s="208"/>
      <c r="AF472" s="208"/>
      <c r="AG472" s="208"/>
      <c r="AH472" s="208"/>
      <c r="AI472" s="208"/>
      <c r="AJ472" s="208"/>
      <c r="AK472" s="208"/>
      <c r="AL472" s="208"/>
      <c r="AM472" s="208"/>
      <c r="AN472" s="208"/>
      <c r="AO472" s="208"/>
      <c r="AP472" s="208"/>
      <c r="AQ472" s="208"/>
      <c r="AR472" s="208"/>
      <c r="AS472" s="208"/>
      <c r="AT472" s="208"/>
      <c r="AU472" s="208"/>
      <c r="AV472" s="208"/>
      <c r="AW472" s="208"/>
      <c r="AX472" s="208"/>
      <c r="AY472" s="208"/>
      <c r="AZ472" s="208"/>
      <c r="BA472" s="208"/>
      <c r="BB472" s="208"/>
      <c r="BC472" s="208"/>
      <c r="BD472" s="208"/>
      <c r="BE472" s="208"/>
      <c r="BF472" s="208"/>
      <c r="BG472" s="208"/>
      <c r="BH472" s="208"/>
      <c r="BI472" s="208"/>
      <c r="BJ472" s="208"/>
      <c r="BK472" s="208"/>
      <c r="BL472" s="208"/>
      <c r="BM472" s="208"/>
      <c r="BN472" s="208"/>
    </row>
    <row r="473" spans="1:66" s="217" customFormat="1" ht="25.5" outlineLevel="1">
      <c r="A473" s="194" t="s">
        <v>743</v>
      </c>
      <c r="B473" s="201" t="s">
        <v>285</v>
      </c>
      <c r="C473" s="138" t="s">
        <v>1327</v>
      </c>
      <c r="D473" s="139" t="s">
        <v>1214</v>
      </c>
      <c r="E473" s="140" t="s">
        <v>920</v>
      </c>
      <c r="F473" s="182">
        <v>943.15</v>
      </c>
      <c r="G473" s="36"/>
      <c r="H473" s="2">
        <f aca="true" t="shared" si="58" ref="H473:H483">ROUND(_xlfn.IFERROR(F473*G473," - "),2)</f>
        <v>0</v>
      </c>
      <c r="I473" s="184" t="e">
        <f aca="true" t="shared" si="59" ref="I473:I483">H473/$G$609</f>
        <v>#DIV/0!</v>
      </c>
      <c r="J473" s="144"/>
      <c r="K473" s="216"/>
      <c r="L473" s="216"/>
      <c r="M473" s="216"/>
      <c r="N473" s="216"/>
      <c r="O473" s="216"/>
      <c r="P473" s="216"/>
      <c r="Q473" s="216"/>
      <c r="R473" s="216"/>
      <c r="S473" s="216"/>
      <c r="T473" s="216"/>
      <c r="U473" s="216"/>
      <c r="V473" s="216"/>
      <c r="W473" s="216"/>
      <c r="X473" s="216"/>
      <c r="Y473" s="216"/>
      <c r="Z473" s="216"/>
      <c r="AA473" s="216"/>
      <c r="AB473" s="216"/>
      <c r="AC473" s="216"/>
      <c r="AD473" s="216"/>
      <c r="AE473" s="216"/>
      <c r="AF473" s="216"/>
      <c r="AG473" s="216"/>
      <c r="AH473" s="216"/>
      <c r="AI473" s="216"/>
      <c r="AJ473" s="216"/>
      <c r="AK473" s="216"/>
      <c r="AL473" s="216"/>
      <c r="AM473" s="216"/>
      <c r="AN473" s="216"/>
      <c r="AO473" s="216"/>
      <c r="AP473" s="216"/>
      <c r="AQ473" s="216"/>
      <c r="AR473" s="216"/>
      <c r="AS473" s="216"/>
      <c r="AT473" s="216"/>
      <c r="AU473" s="216"/>
      <c r="AV473" s="216"/>
      <c r="AW473" s="216"/>
      <c r="AX473" s="216"/>
      <c r="AY473" s="216"/>
      <c r="AZ473" s="216"/>
      <c r="BA473" s="216"/>
      <c r="BB473" s="216"/>
      <c r="BC473" s="216"/>
      <c r="BD473" s="216"/>
      <c r="BE473" s="216"/>
      <c r="BF473" s="216"/>
      <c r="BG473" s="216"/>
      <c r="BH473" s="216"/>
      <c r="BI473" s="216"/>
      <c r="BJ473" s="216"/>
      <c r="BK473" s="216"/>
      <c r="BL473" s="216"/>
      <c r="BM473" s="216"/>
      <c r="BN473" s="216"/>
    </row>
    <row r="474" spans="1:66" s="217" customFormat="1" ht="25.5" outlineLevel="1">
      <c r="A474" s="194" t="s">
        <v>744</v>
      </c>
      <c r="B474" s="201" t="s">
        <v>286</v>
      </c>
      <c r="C474" s="138" t="s">
        <v>1327</v>
      </c>
      <c r="D474" s="139" t="s">
        <v>1215</v>
      </c>
      <c r="E474" s="140" t="s">
        <v>920</v>
      </c>
      <c r="F474" s="182">
        <v>4800</v>
      </c>
      <c r="G474" s="36"/>
      <c r="H474" s="2">
        <f t="shared" si="58"/>
        <v>0</v>
      </c>
      <c r="I474" s="184" t="e">
        <f t="shared" si="59"/>
        <v>#DIV/0!</v>
      </c>
      <c r="J474" s="144"/>
      <c r="K474" s="216"/>
      <c r="L474" s="216"/>
      <c r="M474" s="216"/>
      <c r="N474" s="216"/>
      <c r="O474" s="216"/>
      <c r="P474" s="216"/>
      <c r="Q474" s="216"/>
      <c r="R474" s="216"/>
      <c r="S474" s="216"/>
      <c r="T474" s="216"/>
      <c r="U474" s="216"/>
      <c r="V474" s="216"/>
      <c r="W474" s="216"/>
      <c r="X474" s="216"/>
      <c r="Y474" s="216"/>
      <c r="Z474" s="216"/>
      <c r="AA474" s="216"/>
      <c r="AB474" s="216"/>
      <c r="AC474" s="216"/>
      <c r="AD474" s="216"/>
      <c r="AE474" s="216"/>
      <c r="AF474" s="216"/>
      <c r="AG474" s="216"/>
      <c r="AH474" s="216"/>
      <c r="AI474" s="216"/>
      <c r="AJ474" s="216"/>
      <c r="AK474" s="216"/>
      <c r="AL474" s="216"/>
      <c r="AM474" s="216"/>
      <c r="AN474" s="216"/>
      <c r="AO474" s="216"/>
      <c r="AP474" s="216"/>
      <c r="AQ474" s="216"/>
      <c r="AR474" s="216"/>
      <c r="AS474" s="216"/>
      <c r="AT474" s="216"/>
      <c r="AU474" s="216"/>
      <c r="AV474" s="216"/>
      <c r="AW474" s="216"/>
      <c r="AX474" s="216"/>
      <c r="AY474" s="216"/>
      <c r="AZ474" s="216"/>
      <c r="BA474" s="216"/>
      <c r="BB474" s="216"/>
      <c r="BC474" s="216"/>
      <c r="BD474" s="216"/>
      <c r="BE474" s="216"/>
      <c r="BF474" s="216"/>
      <c r="BG474" s="216"/>
      <c r="BH474" s="216"/>
      <c r="BI474" s="216"/>
      <c r="BJ474" s="216"/>
      <c r="BK474" s="216"/>
      <c r="BL474" s="216"/>
      <c r="BM474" s="216"/>
      <c r="BN474" s="216"/>
    </row>
    <row r="475" spans="1:66" s="217" customFormat="1" ht="12.75" outlineLevel="1">
      <c r="A475" s="194" t="s">
        <v>745</v>
      </c>
      <c r="B475" s="201" t="s">
        <v>280</v>
      </c>
      <c r="C475" s="138" t="s">
        <v>1327</v>
      </c>
      <c r="D475" s="139" t="s">
        <v>1216</v>
      </c>
      <c r="E475" s="140" t="s">
        <v>920</v>
      </c>
      <c r="F475" s="182">
        <v>13.9</v>
      </c>
      <c r="G475" s="36"/>
      <c r="H475" s="2">
        <f t="shared" si="58"/>
        <v>0</v>
      </c>
      <c r="I475" s="184" t="e">
        <f t="shared" si="59"/>
        <v>#DIV/0!</v>
      </c>
      <c r="J475" s="144"/>
      <c r="K475" s="216"/>
      <c r="L475" s="216"/>
      <c r="M475" s="216"/>
      <c r="N475" s="216"/>
      <c r="O475" s="216"/>
      <c r="P475" s="216"/>
      <c r="Q475" s="216"/>
      <c r="R475" s="216"/>
      <c r="S475" s="216"/>
      <c r="T475" s="216"/>
      <c r="U475" s="216"/>
      <c r="V475" s="216"/>
      <c r="W475" s="216"/>
      <c r="X475" s="216"/>
      <c r="Y475" s="216"/>
      <c r="Z475" s="216"/>
      <c r="AA475" s="216"/>
      <c r="AB475" s="216"/>
      <c r="AC475" s="216"/>
      <c r="AD475" s="216"/>
      <c r="AE475" s="216"/>
      <c r="AF475" s="216"/>
      <c r="AG475" s="216"/>
      <c r="AH475" s="216"/>
      <c r="AI475" s="216"/>
      <c r="AJ475" s="216"/>
      <c r="AK475" s="216"/>
      <c r="AL475" s="216"/>
      <c r="AM475" s="216"/>
      <c r="AN475" s="216"/>
      <c r="AO475" s="216"/>
      <c r="AP475" s="216"/>
      <c r="AQ475" s="216"/>
      <c r="AR475" s="216"/>
      <c r="AS475" s="216"/>
      <c r="AT475" s="216"/>
      <c r="AU475" s="216"/>
      <c r="AV475" s="216"/>
      <c r="AW475" s="216"/>
      <c r="AX475" s="216"/>
      <c r="AY475" s="216"/>
      <c r="AZ475" s="216"/>
      <c r="BA475" s="216"/>
      <c r="BB475" s="216"/>
      <c r="BC475" s="216"/>
      <c r="BD475" s="216"/>
      <c r="BE475" s="216"/>
      <c r="BF475" s="216"/>
      <c r="BG475" s="216"/>
      <c r="BH475" s="216"/>
      <c r="BI475" s="216"/>
      <c r="BJ475" s="216"/>
      <c r="BK475" s="216"/>
      <c r="BL475" s="216"/>
      <c r="BM475" s="216"/>
      <c r="BN475" s="216"/>
    </row>
    <row r="476" spans="1:66" s="217" customFormat="1" ht="12.75" outlineLevel="1">
      <c r="A476" s="194" t="s">
        <v>746</v>
      </c>
      <c r="B476" s="201" t="s">
        <v>281</v>
      </c>
      <c r="C476" s="138" t="s">
        <v>1327</v>
      </c>
      <c r="D476" s="139" t="s">
        <v>1217</v>
      </c>
      <c r="E476" s="140" t="s">
        <v>920</v>
      </c>
      <c r="F476" s="182">
        <v>409.3</v>
      </c>
      <c r="G476" s="36"/>
      <c r="H476" s="2">
        <f t="shared" si="58"/>
        <v>0</v>
      </c>
      <c r="I476" s="184" t="e">
        <f t="shared" si="59"/>
        <v>#DIV/0!</v>
      </c>
      <c r="J476" s="144"/>
      <c r="K476" s="216"/>
      <c r="L476" s="216"/>
      <c r="M476" s="216"/>
      <c r="N476" s="216"/>
      <c r="O476" s="216"/>
      <c r="P476" s="216"/>
      <c r="Q476" s="216"/>
      <c r="R476" s="216"/>
      <c r="S476" s="216"/>
      <c r="T476" s="216"/>
      <c r="U476" s="216"/>
      <c r="V476" s="216"/>
      <c r="W476" s="216"/>
      <c r="X476" s="216"/>
      <c r="Y476" s="216"/>
      <c r="Z476" s="216"/>
      <c r="AA476" s="216"/>
      <c r="AB476" s="216"/>
      <c r="AC476" s="216"/>
      <c r="AD476" s="216"/>
      <c r="AE476" s="216"/>
      <c r="AF476" s="216"/>
      <c r="AG476" s="216"/>
      <c r="AH476" s="216"/>
      <c r="AI476" s="216"/>
      <c r="AJ476" s="216"/>
      <c r="AK476" s="216"/>
      <c r="AL476" s="216"/>
      <c r="AM476" s="216"/>
      <c r="AN476" s="216"/>
      <c r="AO476" s="216"/>
      <c r="AP476" s="216"/>
      <c r="AQ476" s="216"/>
      <c r="AR476" s="216"/>
      <c r="AS476" s="216"/>
      <c r="AT476" s="216"/>
      <c r="AU476" s="216"/>
      <c r="AV476" s="216"/>
      <c r="AW476" s="216"/>
      <c r="AX476" s="216"/>
      <c r="AY476" s="216"/>
      <c r="AZ476" s="216"/>
      <c r="BA476" s="216"/>
      <c r="BB476" s="216"/>
      <c r="BC476" s="216"/>
      <c r="BD476" s="216"/>
      <c r="BE476" s="216"/>
      <c r="BF476" s="216"/>
      <c r="BG476" s="216"/>
      <c r="BH476" s="216"/>
      <c r="BI476" s="216"/>
      <c r="BJ476" s="216"/>
      <c r="BK476" s="216"/>
      <c r="BL476" s="216"/>
      <c r="BM476" s="216"/>
      <c r="BN476" s="216"/>
    </row>
    <row r="477" spans="1:66" s="209" customFormat="1" ht="12.75" outlineLevel="1">
      <c r="A477" s="194" t="s">
        <v>747</v>
      </c>
      <c r="B477" s="201" t="s">
        <v>282</v>
      </c>
      <c r="C477" s="138" t="s">
        <v>1327</v>
      </c>
      <c r="D477" s="139" t="s">
        <v>1218</v>
      </c>
      <c r="E477" s="140" t="s">
        <v>920</v>
      </c>
      <c r="F477" s="182">
        <v>45.1</v>
      </c>
      <c r="G477" s="36"/>
      <c r="H477" s="2">
        <f t="shared" si="58"/>
        <v>0</v>
      </c>
      <c r="I477" s="184" t="e">
        <f t="shared" si="59"/>
        <v>#DIV/0!</v>
      </c>
      <c r="J477" s="144"/>
      <c r="K477" s="208"/>
      <c r="L477" s="208"/>
      <c r="M477" s="208"/>
      <c r="N477" s="208"/>
      <c r="O477" s="208"/>
      <c r="P477" s="208"/>
      <c r="Q477" s="208"/>
      <c r="R477" s="208"/>
      <c r="S477" s="208"/>
      <c r="T477" s="208"/>
      <c r="U477" s="208"/>
      <c r="V477" s="208"/>
      <c r="W477" s="208"/>
      <c r="X477" s="208"/>
      <c r="Y477" s="208"/>
      <c r="Z477" s="208"/>
      <c r="AA477" s="208"/>
      <c r="AB477" s="208"/>
      <c r="AC477" s="208"/>
      <c r="AD477" s="208"/>
      <c r="AE477" s="208"/>
      <c r="AF477" s="208"/>
      <c r="AG477" s="208"/>
      <c r="AH477" s="208"/>
      <c r="AI477" s="208"/>
      <c r="AJ477" s="208"/>
      <c r="AK477" s="208"/>
      <c r="AL477" s="208"/>
      <c r="AM477" s="208"/>
      <c r="AN477" s="208"/>
      <c r="AO477" s="208"/>
      <c r="AP477" s="208"/>
      <c r="AQ477" s="208"/>
      <c r="AR477" s="208"/>
      <c r="AS477" s="208"/>
      <c r="AT477" s="208"/>
      <c r="AU477" s="208"/>
      <c r="AV477" s="208"/>
      <c r="AW477" s="208"/>
      <c r="AX477" s="208"/>
      <c r="AY477" s="208"/>
      <c r="AZ477" s="208"/>
      <c r="BA477" s="208"/>
      <c r="BB477" s="208"/>
      <c r="BC477" s="208"/>
      <c r="BD477" s="208"/>
      <c r="BE477" s="208"/>
      <c r="BF477" s="208"/>
      <c r="BG477" s="208"/>
      <c r="BH477" s="208"/>
      <c r="BI477" s="208"/>
      <c r="BJ477" s="208"/>
      <c r="BK477" s="208"/>
      <c r="BL477" s="208"/>
      <c r="BM477" s="208"/>
      <c r="BN477" s="208"/>
    </row>
    <row r="478" spans="1:66" s="217" customFormat="1" ht="12.75" outlineLevel="1">
      <c r="A478" s="194" t="s">
        <v>748</v>
      </c>
      <c r="B478" s="201" t="s">
        <v>284</v>
      </c>
      <c r="C478" s="138" t="s">
        <v>1327</v>
      </c>
      <c r="D478" s="139" t="s">
        <v>1219</v>
      </c>
      <c r="E478" s="140" t="s">
        <v>920</v>
      </c>
      <c r="F478" s="182">
        <v>26.3</v>
      </c>
      <c r="G478" s="36"/>
      <c r="H478" s="2">
        <f t="shared" si="58"/>
        <v>0</v>
      </c>
      <c r="I478" s="184" t="e">
        <f t="shared" si="59"/>
        <v>#DIV/0!</v>
      </c>
      <c r="J478" s="144"/>
      <c r="K478" s="216"/>
      <c r="L478" s="216"/>
      <c r="M478" s="216"/>
      <c r="N478" s="216"/>
      <c r="O478" s="216"/>
      <c r="P478" s="216"/>
      <c r="Q478" s="216"/>
      <c r="R478" s="216"/>
      <c r="S478" s="216"/>
      <c r="T478" s="216"/>
      <c r="U478" s="216"/>
      <c r="V478" s="216"/>
      <c r="W478" s="216"/>
      <c r="X478" s="216"/>
      <c r="Y478" s="216"/>
      <c r="Z478" s="216"/>
      <c r="AA478" s="216"/>
      <c r="AB478" s="216"/>
      <c r="AC478" s="216"/>
      <c r="AD478" s="216"/>
      <c r="AE478" s="216"/>
      <c r="AF478" s="216"/>
      <c r="AG478" s="216"/>
      <c r="AH478" s="216"/>
      <c r="AI478" s="216"/>
      <c r="AJ478" s="216"/>
      <c r="AK478" s="216"/>
      <c r="AL478" s="216"/>
      <c r="AM478" s="216"/>
      <c r="AN478" s="216"/>
      <c r="AO478" s="216"/>
      <c r="AP478" s="216"/>
      <c r="AQ478" s="216"/>
      <c r="AR478" s="216"/>
      <c r="AS478" s="216"/>
      <c r="AT478" s="216"/>
      <c r="AU478" s="216"/>
      <c r="AV478" s="216"/>
      <c r="AW478" s="216"/>
      <c r="AX478" s="216"/>
      <c r="AY478" s="216"/>
      <c r="AZ478" s="216"/>
      <c r="BA478" s="216"/>
      <c r="BB478" s="216"/>
      <c r="BC478" s="216"/>
      <c r="BD478" s="216"/>
      <c r="BE478" s="216"/>
      <c r="BF478" s="216"/>
      <c r="BG478" s="216"/>
      <c r="BH478" s="216"/>
      <c r="BI478" s="216"/>
      <c r="BJ478" s="216"/>
      <c r="BK478" s="216"/>
      <c r="BL478" s="216"/>
      <c r="BM478" s="216"/>
      <c r="BN478" s="216"/>
    </row>
    <row r="479" spans="1:66" s="217" customFormat="1" ht="12.75" outlineLevel="1">
      <c r="A479" s="194" t="s">
        <v>749</v>
      </c>
      <c r="B479" s="201" t="s">
        <v>283</v>
      </c>
      <c r="C479" s="138" t="s">
        <v>1327</v>
      </c>
      <c r="D479" s="139" t="s">
        <v>1220</v>
      </c>
      <c r="E479" s="140" t="s">
        <v>920</v>
      </c>
      <c r="F479" s="182">
        <v>40.6</v>
      </c>
      <c r="G479" s="36"/>
      <c r="H479" s="2">
        <f t="shared" si="58"/>
        <v>0</v>
      </c>
      <c r="I479" s="184" t="e">
        <f t="shared" si="59"/>
        <v>#DIV/0!</v>
      </c>
      <c r="J479" s="144"/>
      <c r="K479" s="216"/>
      <c r="L479" s="216"/>
      <c r="M479" s="216"/>
      <c r="N479" s="216"/>
      <c r="O479" s="216"/>
      <c r="P479" s="216"/>
      <c r="Q479" s="216"/>
      <c r="R479" s="216"/>
      <c r="S479" s="216"/>
      <c r="T479" s="216"/>
      <c r="U479" s="216"/>
      <c r="V479" s="216"/>
      <c r="W479" s="216"/>
      <c r="X479" s="216"/>
      <c r="Y479" s="216"/>
      <c r="Z479" s="216"/>
      <c r="AA479" s="216"/>
      <c r="AB479" s="216"/>
      <c r="AC479" s="216"/>
      <c r="AD479" s="216"/>
      <c r="AE479" s="216"/>
      <c r="AF479" s="216"/>
      <c r="AG479" s="216"/>
      <c r="AH479" s="216"/>
      <c r="AI479" s="216"/>
      <c r="AJ479" s="216"/>
      <c r="AK479" s="216"/>
      <c r="AL479" s="216"/>
      <c r="AM479" s="216"/>
      <c r="AN479" s="216"/>
      <c r="AO479" s="216"/>
      <c r="AP479" s="216"/>
      <c r="AQ479" s="216"/>
      <c r="AR479" s="216"/>
      <c r="AS479" s="216"/>
      <c r="AT479" s="216"/>
      <c r="AU479" s="216"/>
      <c r="AV479" s="216"/>
      <c r="AW479" s="216"/>
      <c r="AX479" s="216"/>
      <c r="AY479" s="216"/>
      <c r="AZ479" s="216"/>
      <c r="BA479" s="216"/>
      <c r="BB479" s="216"/>
      <c r="BC479" s="216"/>
      <c r="BD479" s="216"/>
      <c r="BE479" s="216"/>
      <c r="BF479" s="216"/>
      <c r="BG479" s="216"/>
      <c r="BH479" s="216"/>
      <c r="BI479" s="216"/>
      <c r="BJ479" s="216"/>
      <c r="BK479" s="216"/>
      <c r="BL479" s="216"/>
      <c r="BM479" s="216"/>
      <c r="BN479" s="216"/>
    </row>
    <row r="480" spans="1:66" s="217" customFormat="1" ht="25.5" outlineLevel="1">
      <c r="A480" s="194" t="s">
        <v>750</v>
      </c>
      <c r="B480" s="201" t="s">
        <v>293</v>
      </c>
      <c r="C480" s="138" t="s">
        <v>1327</v>
      </c>
      <c r="D480" s="139" t="s">
        <v>1221</v>
      </c>
      <c r="E480" s="140" t="s">
        <v>108</v>
      </c>
      <c r="F480" s="182">
        <v>14</v>
      </c>
      <c r="G480" s="36"/>
      <c r="H480" s="2">
        <f t="shared" si="58"/>
        <v>0</v>
      </c>
      <c r="I480" s="184" t="e">
        <f t="shared" si="59"/>
        <v>#DIV/0!</v>
      </c>
      <c r="J480" s="144"/>
      <c r="K480" s="216"/>
      <c r="L480" s="216"/>
      <c r="M480" s="216"/>
      <c r="N480" s="216"/>
      <c r="O480" s="216"/>
      <c r="P480" s="216"/>
      <c r="Q480" s="216"/>
      <c r="R480" s="216"/>
      <c r="S480" s="216"/>
      <c r="T480" s="216"/>
      <c r="U480" s="216"/>
      <c r="V480" s="216"/>
      <c r="W480" s="216"/>
      <c r="X480" s="216"/>
      <c r="Y480" s="216"/>
      <c r="Z480" s="216"/>
      <c r="AA480" s="216"/>
      <c r="AB480" s="216"/>
      <c r="AC480" s="216"/>
      <c r="AD480" s="216"/>
      <c r="AE480" s="216"/>
      <c r="AF480" s="216"/>
      <c r="AG480" s="216"/>
      <c r="AH480" s="216"/>
      <c r="AI480" s="216"/>
      <c r="AJ480" s="216"/>
      <c r="AK480" s="216"/>
      <c r="AL480" s="216"/>
      <c r="AM480" s="216"/>
      <c r="AN480" s="216"/>
      <c r="AO480" s="216"/>
      <c r="AP480" s="216"/>
      <c r="AQ480" s="216"/>
      <c r="AR480" s="216"/>
      <c r="AS480" s="216"/>
      <c r="AT480" s="216"/>
      <c r="AU480" s="216"/>
      <c r="AV480" s="216"/>
      <c r="AW480" s="216"/>
      <c r="AX480" s="216"/>
      <c r="AY480" s="216"/>
      <c r="AZ480" s="216"/>
      <c r="BA480" s="216"/>
      <c r="BB480" s="216"/>
      <c r="BC480" s="216"/>
      <c r="BD480" s="216"/>
      <c r="BE480" s="216"/>
      <c r="BF480" s="216"/>
      <c r="BG480" s="216"/>
      <c r="BH480" s="216"/>
      <c r="BI480" s="216"/>
      <c r="BJ480" s="216"/>
      <c r="BK480" s="216"/>
      <c r="BL480" s="216"/>
      <c r="BM480" s="216"/>
      <c r="BN480" s="216"/>
    </row>
    <row r="481" spans="1:66" s="217" customFormat="1" ht="25.5" outlineLevel="1">
      <c r="A481" s="194" t="s">
        <v>751</v>
      </c>
      <c r="B481" s="201" t="s">
        <v>294</v>
      </c>
      <c r="C481" s="138" t="s">
        <v>1327</v>
      </c>
      <c r="D481" s="139" t="s">
        <v>1222</v>
      </c>
      <c r="E481" s="140" t="s">
        <v>108</v>
      </c>
      <c r="F481" s="182">
        <v>2</v>
      </c>
      <c r="G481" s="36"/>
      <c r="H481" s="2">
        <f t="shared" si="58"/>
        <v>0</v>
      </c>
      <c r="I481" s="184" t="e">
        <f t="shared" si="59"/>
        <v>#DIV/0!</v>
      </c>
      <c r="J481" s="144"/>
      <c r="K481" s="216"/>
      <c r="L481" s="216"/>
      <c r="M481" s="216"/>
      <c r="N481" s="216"/>
      <c r="O481" s="216"/>
      <c r="P481" s="216"/>
      <c r="Q481" s="216"/>
      <c r="R481" s="216"/>
      <c r="S481" s="216"/>
      <c r="T481" s="216"/>
      <c r="U481" s="216"/>
      <c r="V481" s="216"/>
      <c r="W481" s="216"/>
      <c r="X481" s="216"/>
      <c r="Y481" s="216"/>
      <c r="Z481" s="216"/>
      <c r="AA481" s="216"/>
      <c r="AB481" s="216"/>
      <c r="AC481" s="216"/>
      <c r="AD481" s="216"/>
      <c r="AE481" s="216"/>
      <c r="AF481" s="216"/>
      <c r="AG481" s="216"/>
      <c r="AH481" s="216"/>
      <c r="AI481" s="216"/>
      <c r="AJ481" s="216"/>
      <c r="AK481" s="216"/>
      <c r="AL481" s="216"/>
      <c r="AM481" s="216"/>
      <c r="AN481" s="216"/>
      <c r="AO481" s="216"/>
      <c r="AP481" s="216"/>
      <c r="AQ481" s="216"/>
      <c r="AR481" s="216"/>
      <c r="AS481" s="216"/>
      <c r="AT481" s="216"/>
      <c r="AU481" s="216"/>
      <c r="AV481" s="216"/>
      <c r="AW481" s="216"/>
      <c r="AX481" s="216"/>
      <c r="AY481" s="216"/>
      <c r="AZ481" s="216"/>
      <c r="BA481" s="216"/>
      <c r="BB481" s="216"/>
      <c r="BC481" s="216"/>
      <c r="BD481" s="216"/>
      <c r="BE481" s="216"/>
      <c r="BF481" s="216"/>
      <c r="BG481" s="216"/>
      <c r="BH481" s="216"/>
      <c r="BI481" s="216"/>
      <c r="BJ481" s="216"/>
      <c r="BK481" s="216"/>
      <c r="BL481" s="216"/>
      <c r="BM481" s="216"/>
      <c r="BN481" s="216"/>
    </row>
    <row r="482" spans="1:66" s="209" customFormat="1" ht="12.75" outlineLevel="1">
      <c r="A482" s="194" t="s">
        <v>752</v>
      </c>
      <c r="B482" s="201" t="s">
        <v>295</v>
      </c>
      <c r="C482" s="138" t="s">
        <v>1327</v>
      </c>
      <c r="D482" s="139" t="s">
        <v>1223</v>
      </c>
      <c r="E482" s="140" t="s">
        <v>108</v>
      </c>
      <c r="F482" s="182">
        <v>279</v>
      </c>
      <c r="G482" s="36"/>
      <c r="H482" s="2">
        <f t="shared" si="58"/>
        <v>0</v>
      </c>
      <c r="I482" s="184" t="e">
        <f t="shared" si="59"/>
        <v>#DIV/0!</v>
      </c>
      <c r="J482" s="144"/>
      <c r="K482" s="208"/>
      <c r="L482" s="208"/>
      <c r="M482" s="208"/>
      <c r="N482" s="208"/>
      <c r="O482" s="208"/>
      <c r="P482" s="208"/>
      <c r="Q482" s="208"/>
      <c r="R482" s="208"/>
      <c r="S482" s="208"/>
      <c r="T482" s="208"/>
      <c r="U482" s="208"/>
      <c r="V482" s="208"/>
      <c r="W482" s="208"/>
      <c r="X482" s="208"/>
      <c r="Y482" s="208"/>
      <c r="Z482" s="208"/>
      <c r="AA482" s="208"/>
      <c r="AB482" s="208"/>
      <c r="AC482" s="208"/>
      <c r="AD482" s="208"/>
      <c r="AE482" s="208"/>
      <c r="AF482" s="208"/>
      <c r="AG482" s="208"/>
      <c r="AH482" s="208"/>
      <c r="AI482" s="208"/>
      <c r="AJ482" s="208"/>
      <c r="AK482" s="208"/>
      <c r="AL482" s="208"/>
      <c r="AM482" s="208"/>
      <c r="AN482" s="208"/>
      <c r="AO482" s="208"/>
      <c r="AP482" s="208"/>
      <c r="AQ482" s="208"/>
      <c r="AR482" s="208"/>
      <c r="AS482" s="208"/>
      <c r="AT482" s="208"/>
      <c r="AU482" s="208"/>
      <c r="AV482" s="208"/>
      <c r="AW482" s="208"/>
      <c r="AX482" s="208"/>
      <c r="AY482" s="208"/>
      <c r="AZ482" s="208"/>
      <c r="BA482" s="208"/>
      <c r="BB482" s="208"/>
      <c r="BC482" s="208"/>
      <c r="BD482" s="208"/>
      <c r="BE482" s="208"/>
      <c r="BF482" s="208"/>
      <c r="BG482" s="208"/>
      <c r="BH482" s="208"/>
      <c r="BI482" s="208"/>
      <c r="BJ482" s="208"/>
      <c r="BK482" s="208"/>
      <c r="BL482" s="208"/>
      <c r="BM482" s="208"/>
      <c r="BN482" s="208"/>
    </row>
    <row r="483" spans="1:66" s="217" customFormat="1" ht="12.75" outlineLevel="1">
      <c r="A483" s="194" t="s">
        <v>753</v>
      </c>
      <c r="B483" s="201" t="s">
        <v>296</v>
      </c>
      <c r="C483" s="138" t="s">
        <v>1327</v>
      </c>
      <c r="D483" s="139" t="s">
        <v>1224</v>
      </c>
      <c r="E483" s="140" t="s">
        <v>108</v>
      </c>
      <c r="F483" s="182">
        <v>168</v>
      </c>
      <c r="G483" s="36"/>
      <c r="H483" s="2">
        <f t="shared" si="58"/>
        <v>0</v>
      </c>
      <c r="I483" s="184" t="e">
        <f t="shared" si="59"/>
        <v>#DIV/0!</v>
      </c>
      <c r="J483" s="144"/>
      <c r="K483" s="216"/>
      <c r="L483" s="216"/>
      <c r="M483" s="216"/>
      <c r="N483" s="216"/>
      <c r="O483" s="216"/>
      <c r="P483" s="216"/>
      <c r="Q483" s="216"/>
      <c r="R483" s="216"/>
      <c r="S483" s="216"/>
      <c r="T483" s="216"/>
      <c r="U483" s="216"/>
      <c r="V483" s="216"/>
      <c r="W483" s="216"/>
      <c r="X483" s="216"/>
      <c r="Y483" s="216"/>
      <c r="Z483" s="216"/>
      <c r="AA483" s="216"/>
      <c r="AB483" s="216"/>
      <c r="AC483" s="216"/>
      <c r="AD483" s="216"/>
      <c r="AE483" s="216"/>
      <c r="AF483" s="216"/>
      <c r="AG483" s="216"/>
      <c r="AH483" s="216"/>
      <c r="AI483" s="216"/>
      <c r="AJ483" s="216"/>
      <c r="AK483" s="216"/>
      <c r="AL483" s="216"/>
      <c r="AM483" s="216"/>
      <c r="AN483" s="216"/>
      <c r="AO483" s="216"/>
      <c r="AP483" s="216"/>
      <c r="AQ483" s="216"/>
      <c r="AR483" s="216"/>
      <c r="AS483" s="216"/>
      <c r="AT483" s="216"/>
      <c r="AU483" s="216"/>
      <c r="AV483" s="216"/>
      <c r="AW483" s="216"/>
      <c r="AX483" s="216"/>
      <c r="AY483" s="216"/>
      <c r="AZ483" s="216"/>
      <c r="BA483" s="216"/>
      <c r="BB483" s="216"/>
      <c r="BC483" s="216"/>
      <c r="BD483" s="216"/>
      <c r="BE483" s="216"/>
      <c r="BF483" s="216"/>
      <c r="BG483" s="216"/>
      <c r="BH483" s="216"/>
      <c r="BI483" s="216"/>
      <c r="BJ483" s="216"/>
      <c r="BK483" s="216"/>
      <c r="BL483" s="216"/>
      <c r="BM483" s="216"/>
      <c r="BN483" s="216"/>
    </row>
    <row r="484" spans="1:66" s="209" customFormat="1" ht="12.75" outlineLevel="1">
      <c r="A484" s="496" t="s">
        <v>261</v>
      </c>
      <c r="B484" s="497"/>
      <c r="C484" s="146"/>
      <c r="D484" s="153" t="s">
        <v>764</v>
      </c>
      <c r="E484" s="148">
        <f>SUM(H485:H493)</f>
        <v>0</v>
      </c>
      <c r="F484" s="148"/>
      <c r="G484" s="148"/>
      <c r="H484" s="148"/>
      <c r="I484" s="149" t="e">
        <f>E484/$G$609</f>
        <v>#DIV/0!</v>
      </c>
      <c r="J484" s="144"/>
      <c r="K484" s="208"/>
      <c r="L484" s="208"/>
      <c r="M484" s="208"/>
      <c r="N484" s="208"/>
      <c r="O484" s="208"/>
      <c r="P484" s="208"/>
      <c r="Q484" s="208"/>
      <c r="R484" s="208"/>
      <c r="S484" s="208"/>
      <c r="T484" s="208"/>
      <c r="U484" s="208"/>
      <c r="V484" s="208"/>
      <c r="W484" s="208"/>
      <c r="X484" s="208"/>
      <c r="Y484" s="208"/>
      <c r="Z484" s="208"/>
      <c r="AA484" s="208"/>
      <c r="AB484" s="208"/>
      <c r="AC484" s="208"/>
      <c r="AD484" s="208"/>
      <c r="AE484" s="208"/>
      <c r="AF484" s="208"/>
      <c r="AG484" s="208"/>
      <c r="AH484" s="208"/>
      <c r="AI484" s="208"/>
      <c r="AJ484" s="208"/>
      <c r="AK484" s="208"/>
      <c r="AL484" s="208"/>
      <c r="AM484" s="208"/>
      <c r="AN484" s="208"/>
      <c r="AO484" s="208"/>
      <c r="AP484" s="208"/>
      <c r="AQ484" s="208"/>
      <c r="AR484" s="208"/>
      <c r="AS484" s="208"/>
      <c r="AT484" s="208"/>
      <c r="AU484" s="208"/>
      <c r="AV484" s="208"/>
      <c r="AW484" s="208"/>
      <c r="AX484" s="208"/>
      <c r="AY484" s="208"/>
      <c r="AZ484" s="208"/>
      <c r="BA484" s="208"/>
      <c r="BB484" s="208"/>
      <c r="BC484" s="208"/>
      <c r="BD484" s="208"/>
      <c r="BE484" s="208"/>
      <c r="BF484" s="208"/>
      <c r="BG484" s="208"/>
      <c r="BH484" s="208"/>
      <c r="BI484" s="208"/>
      <c r="BJ484" s="208"/>
      <c r="BK484" s="208"/>
      <c r="BL484" s="208"/>
      <c r="BM484" s="208"/>
      <c r="BN484" s="208"/>
    </row>
    <row r="485" spans="1:66" s="217" customFormat="1" ht="25.5" outlineLevel="1">
      <c r="A485" s="194" t="s">
        <v>755</v>
      </c>
      <c r="B485" s="201">
        <v>91926</v>
      </c>
      <c r="C485" s="138" t="s">
        <v>1325</v>
      </c>
      <c r="D485" s="139" t="s">
        <v>1225</v>
      </c>
      <c r="E485" s="140" t="s">
        <v>920</v>
      </c>
      <c r="F485" s="182">
        <v>12748.4</v>
      </c>
      <c r="G485" s="36"/>
      <c r="H485" s="2">
        <f aca="true" t="shared" si="60" ref="H485:H493">ROUND(_xlfn.IFERROR(F485*G485," - "),2)</f>
        <v>0</v>
      </c>
      <c r="I485" s="184" t="e">
        <f aca="true" t="shared" si="61" ref="I485:I493">H485/$G$609</f>
        <v>#DIV/0!</v>
      </c>
      <c r="J485" s="144"/>
      <c r="K485" s="216"/>
      <c r="L485" s="216"/>
      <c r="M485" s="216"/>
      <c r="N485" s="216"/>
      <c r="O485" s="216"/>
      <c r="P485" s="216"/>
      <c r="Q485" s="216"/>
      <c r="R485" s="216"/>
      <c r="S485" s="216"/>
      <c r="T485" s="216"/>
      <c r="U485" s="216"/>
      <c r="V485" s="216"/>
      <c r="W485" s="216"/>
      <c r="X485" s="216"/>
      <c r="Y485" s="216"/>
      <c r="Z485" s="216"/>
      <c r="AA485" s="216"/>
      <c r="AB485" s="216"/>
      <c r="AC485" s="216"/>
      <c r="AD485" s="216"/>
      <c r="AE485" s="216"/>
      <c r="AF485" s="216"/>
      <c r="AG485" s="216"/>
      <c r="AH485" s="216"/>
      <c r="AI485" s="216"/>
      <c r="AJ485" s="216"/>
      <c r="AK485" s="216"/>
      <c r="AL485" s="216"/>
      <c r="AM485" s="216"/>
      <c r="AN485" s="216"/>
      <c r="AO485" s="216"/>
      <c r="AP485" s="216"/>
      <c r="AQ485" s="216"/>
      <c r="AR485" s="216"/>
      <c r="AS485" s="216"/>
      <c r="AT485" s="216"/>
      <c r="AU485" s="216"/>
      <c r="AV485" s="216"/>
      <c r="AW485" s="216"/>
      <c r="AX485" s="216"/>
      <c r="AY485" s="216"/>
      <c r="AZ485" s="216"/>
      <c r="BA485" s="216"/>
      <c r="BB485" s="216"/>
      <c r="BC485" s="216"/>
      <c r="BD485" s="216"/>
      <c r="BE485" s="216"/>
      <c r="BF485" s="216"/>
      <c r="BG485" s="216"/>
      <c r="BH485" s="216"/>
      <c r="BI485" s="216"/>
      <c r="BJ485" s="216"/>
      <c r="BK485" s="216"/>
      <c r="BL485" s="216"/>
      <c r="BM485" s="216"/>
      <c r="BN485" s="216"/>
    </row>
    <row r="486" spans="1:66" s="217" customFormat="1" ht="25.5" outlineLevel="1">
      <c r="A486" s="194" t="s">
        <v>756</v>
      </c>
      <c r="B486" s="201">
        <v>91928</v>
      </c>
      <c r="C486" s="138" t="s">
        <v>1325</v>
      </c>
      <c r="D486" s="139" t="s">
        <v>1226</v>
      </c>
      <c r="E486" s="140" t="s">
        <v>920</v>
      </c>
      <c r="F486" s="182">
        <v>266.5</v>
      </c>
      <c r="G486" s="36"/>
      <c r="H486" s="2">
        <f t="shared" si="60"/>
        <v>0</v>
      </c>
      <c r="I486" s="184" t="e">
        <f t="shared" si="61"/>
        <v>#DIV/0!</v>
      </c>
      <c r="J486" s="144"/>
      <c r="K486" s="216"/>
      <c r="L486" s="216"/>
      <c r="M486" s="216"/>
      <c r="N486" s="216"/>
      <c r="O486" s="216"/>
      <c r="P486" s="216"/>
      <c r="Q486" s="216"/>
      <c r="R486" s="216"/>
      <c r="S486" s="216"/>
      <c r="T486" s="216"/>
      <c r="U486" s="216"/>
      <c r="V486" s="216"/>
      <c r="W486" s="216"/>
      <c r="X486" s="216"/>
      <c r="Y486" s="216"/>
      <c r="Z486" s="216"/>
      <c r="AA486" s="216"/>
      <c r="AB486" s="216"/>
      <c r="AC486" s="216"/>
      <c r="AD486" s="216"/>
      <c r="AE486" s="216"/>
      <c r="AF486" s="216"/>
      <c r="AG486" s="216"/>
      <c r="AH486" s="216"/>
      <c r="AI486" s="216"/>
      <c r="AJ486" s="216"/>
      <c r="AK486" s="216"/>
      <c r="AL486" s="216"/>
      <c r="AM486" s="216"/>
      <c r="AN486" s="216"/>
      <c r="AO486" s="216"/>
      <c r="AP486" s="216"/>
      <c r="AQ486" s="216"/>
      <c r="AR486" s="216"/>
      <c r="AS486" s="216"/>
      <c r="AT486" s="216"/>
      <c r="AU486" s="216"/>
      <c r="AV486" s="216"/>
      <c r="AW486" s="216"/>
      <c r="AX486" s="216"/>
      <c r="AY486" s="216"/>
      <c r="AZ486" s="216"/>
      <c r="BA486" s="216"/>
      <c r="BB486" s="216"/>
      <c r="BC486" s="216"/>
      <c r="BD486" s="216"/>
      <c r="BE486" s="216"/>
      <c r="BF486" s="216"/>
      <c r="BG486" s="216"/>
      <c r="BH486" s="216"/>
      <c r="BI486" s="216"/>
      <c r="BJ486" s="216"/>
      <c r="BK486" s="216"/>
      <c r="BL486" s="216"/>
      <c r="BM486" s="216"/>
      <c r="BN486" s="216"/>
    </row>
    <row r="487" spans="1:66" s="217" customFormat="1" ht="25.5" outlineLevel="1">
      <c r="A487" s="194" t="s">
        <v>757</v>
      </c>
      <c r="B487" s="201">
        <v>91930</v>
      </c>
      <c r="C487" s="138" t="s">
        <v>1325</v>
      </c>
      <c r="D487" s="139" t="s">
        <v>1227</v>
      </c>
      <c r="E487" s="140" t="s">
        <v>920</v>
      </c>
      <c r="F487" s="182">
        <v>1087.4</v>
      </c>
      <c r="G487" s="36"/>
      <c r="H487" s="2">
        <f t="shared" si="60"/>
        <v>0</v>
      </c>
      <c r="I487" s="184" t="e">
        <f t="shared" si="61"/>
        <v>#DIV/0!</v>
      </c>
      <c r="J487" s="144"/>
      <c r="K487" s="216"/>
      <c r="L487" s="216"/>
      <c r="M487" s="216"/>
      <c r="N487" s="216"/>
      <c r="O487" s="216"/>
      <c r="P487" s="216"/>
      <c r="Q487" s="216"/>
      <c r="R487" s="216"/>
      <c r="S487" s="216"/>
      <c r="T487" s="216"/>
      <c r="U487" s="216"/>
      <c r="V487" s="216"/>
      <c r="W487" s="216"/>
      <c r="X487" s="216"/>
      <c r="Y487" s="216"/>
      <c r="Z487" s="216"/>
      <c r="AA487" s="216"/>
      <c r="AB487" s="216"/>
      <c r="AC487" s="216"/>
      <c r="AD487" s="216"/>
      <c r="AE487" s="216"/>
      <c r="AF487" s="216"/>
      <c r="AG487" s="216"/>
      <c r="AH487" s="216"/>
      <c r="AI487" s="216"/>
      <c r="AJ487" s="216"/>
      <c r="AK487" s="216"/>
      <c r="AL487" s="216"/>
      <c r="AM487" s="216"/>
      <c r="AN487" s="216"/>
      <c r="AO487" s="216"/>
      <c r="AP487" s="216"/>
      <c r="AQ487" s="216"/>
      <c r="AR487" s="216"/>
      <c r="AS487" s="216"/>
      <c r="AT487" s="216"/>
      <c r="AU487" s="216"/>
      <c r="AV487" s="216"/>
      <c r="AW487" s="216"/>
      <c r="AX487" s="216"/>
      <c r="AY487" s="216"/>
      <c r="AZ487" s="216"/>
      <c r="BA487" s="216"/>
      <c r="BB487" s="216"/>
      <c r="BC487" s="216"/>
      <c r="BD487" s="216"/>
      <c r="BE487" s="216"/>
      <c r="BF487" s="216"/>
      <c r="BG487" s="216"/>
      <c r="BH487" s="216"/>
      <c r="BI487" s="216"/>
      <c r="BJ487" s="216"/>
      <c r="BK487" s="216"/>
      <c r="BL487" s="216"/>
      <c r="BM487" s="216"/>
      <c r="BN487" s="216"/>
    </row>
    <row r="488" spans="1:66" s="209" customFormat="1" ht="25.5" outlineLevel="1">
      <c r="A488" s="194" t="s">
        <v>758</v>
      </c>
      <c r="B488" s="201">
        <v>91932</v>
      </c>
      <c r="C488" s="138" t="s">
        <v>1325</v>
      </c>
      <c r="D488" s="139" t="s">
        <v>1228</v>
      </c>
      <c r="E488" s="140" t="s">
        <v>920</v>
      </c>
      <c r="F488" s="182">
        <v>555.3</v>
      </c>
      <c r="G488" s="36"/>
      <c r="H488" s="2">
        <f t="shared" si="60"/>
        <v>0</v>
      </c>
      <c r="I488" s="184" t="e">
        <f t="shared" si="61"/>
        <v>#DIV/0!</v>
      </c>
      <c r="J488" s="144"/>
      <c r="K488" s="208"/>
      <c r="L488" s="208"/>
      <c r="M488" s="208"/>
      <c r="N488" s="208"/>
      <c r="O488" s="208"/>
      <c r="P488" s="208"/>
      <c r="Q488" s="208"/>
      <c r="R488" s="208"/>
      <c r="S488" s="208"/>
      <c r="T488" s="208"/>
      <c r="U488" s="208"/>
      <c r="V488" s="208"/>
      <c r="W488" s="208"/>
      <c r="X488" s="208"/>
      <c r="Y488" s="208"/>
      <c r="Z488" s="208"/>
      <c r="AA488" s="208"/>
      <c r="AB488" s="208"/>
      <c r="AC488" s="208"/>
      <c r="AD488" s="208"/>
      <c r="AE488" s="208"/>
      <c r="AF488" s="208"/>
      <c r="AG488" s="208"/>
      <c r="AH488" s="208"/>
      <c r="AI488" s="208"/>
      <c r="AJ488" s="208"/>
      <c r="AK488" s="208"/>
      <c r="AL488" s="208"/>
      <c r="AM488" s="208"/>
      <c r="AN488" s="208"/>
      <c r="AO488" s="208"/>
      <c r="AP488" s="208"/>
      <c r="AQ488" s="208"/>
      <c r="AR488" s="208"/>
      <c r="AS488" s="208"/>
      <c r="AT488" s="208"/>
      <c r="AU488" s="208"/>
      <c r="AV488" s="208"/>
      <c r="AW488" s="208"/>
      <c r="AX488" s="208"/>
      <c r="AY488" s="208"/>
      <c r="AZ488" s="208"/>
      <c r="BA488" s="208"/>
      <c r="BB488" s="208"/>
      <c r="BC488" s="208"/>
      <c r="BD488" s="208"/>
      <c r="BE488" s="208"/>
      <c r="BF488" s="208"/>
      <c r="BG488" s="208"/>
      <c r="BH488" s="208"/>
      <c r="BI488" s="208"/>
      <c r="BJ488" s="208"/>
      <c r="BK488" s="208"/>
      <c r="BL488" s="208"/>
      <c r="BM488" s="208"/>
      <c r="BN488" s="208"/>
    </row>
    <row r="489" spans="1:66" s="217" customFormat="1" ht="25.5" outlineLevel="1">
      <c r="A489" s="194" t="s">
        <v>759</v>
      </c>
      <c r="B489" s="201">
        <v>91934</v>
      </c>
      <c r="C489" s="138" t="s">
        <v>1325</v>
      </c>
      <c r="D489" s="139" t="s">
        <v>1229</v>
      </c>
      <c r="E489" s="140" t="s">
        <v>920</v>
      </c>
      <c r="F489" s="182">
        <v>299.9</v>
      </c>
      <c r="G489" s="36"/>
      <c r="H489" s="2">
        <f t="shared" si="60"/>
        <v>0</v>
      </c>
      <c r="I489" s="184" t="e">
        <f t="shared" si="61"/>
        <v>#DIV/0!</v>
      </c>
      <c r="J489" s="144"/>
      <c r="K489" s="216"/>
      <c r="L489" s="216"/>
      <c r="M489" s="216"/>
      <c r="N489" s="216"/>
      <c r="O489" s="216"/>
      <c r="P489" s="216"/>
      <c r="Q489" s="216"/>
      <c r="R489" s="216"/>
      <c r="S489" s="216"/>
      <c r="T489" s="216"/>
      <c r="U489" s="216"/>
      <c r="V489" s="216"/>
      <c r="W489" s="216"/>
      <c r="X489" s="216"/>
      <c r="Y489" s="216"/>
      <c r="Z489" s="216"/>
      <c r="AA489" s="216"/>
      <c r="AB489" s="216"/>
      <c r="AC489" s="216"/>
      <c r="AD489" s="216"/>
      <c r="AE489" s="216"/>
      <c r="AF489" s="216"/>
      <c r="AG489" s="216"/>
      <c r="AH489" s="216"/>
      <c r="AI489" s="216"/>
      <c r="AJ489" s="216"/>
      <c r="AK489" s="216"/>
      <c r="AL489" s="216"/>
      <c r="AM489" s="216"/>
      <c r="AN489" s="216"/>
      <c r="AO489" s="216"/>
      <c r="AP489" s="216"/>
      <c r="AQ489" s="216"/>
      <c r="AR489" s="216"/>
      <c r="AS489" s="216"/>
      <c r="AT489" s="216"/>
      <c r="AU489" s="216"/>
      <c r="AV489" s="216"/>
      <c r="AW489" s="216"/>
      <c r="AX489" s="216"/>
      <c r="AY489" s="216"/>
      <c r="AZ489" s="216"/>
      <c r="BA489" s="216"/>
      <c r="BB489" s="216"/>
      <c r="BC489" s="216"/>
      <c r="BD489" s="216"/>
      <c r="BE489" s="216"/>
      <c r="BF489" s="216"/>
      <c r="BG489" s="216"/>
      <c r="BH489" s="216"/>
      <c r="BI489" s="216"/>
      <c r="BJ489" s="216"/>
      <c r="BK489" s="216"/>
      <c r="BL489" s="216"/>
      <c r="BM489" s="216"/>
      <c r="BN489" s="216"/>
    </row>
    <row r="490" spans="1:66" s="217" customFormat="1" ht="25.5" outlineLevel="1">
      <c r="A490" s="194" t="s">
        <v>760</v>
      </c>
      <c r="B490" s="201">
        <v>92983</v>
      </c>
      <c r="C490" s="138" t="s">
        <v>1325</v>
      </c>
      <c r="D490" s="139" t="s">
        <v>1230</v>
      </c>
      <c r="E490" s="140" t="s">
        <v>920</v>
      </c>
      <c r="F490" s="182">
        <v>196.5</v>
      </c>
      <c r="G490" s="36"/>
      <c r="H490" s="2">
        <f t="shared" si="60"/>
        <v>0</v>
      </c>
      <c r="I490" s="184" t="e">
        <f t="shared" si="61"/>
        <v>#DIV/0!</v>
      </c>
      <c r="J490" s="144"/>
      <c r="K490" s="216"/>
      <c r="L490" s="216"/>
      <c r="M490" s="216"/>
      <c r="N490" s="216"/>
      <c r="O490" s="216"/>
      <c r="P490" s="216"/>
      <c r="Q490" s="216"/>
      <c r="R490" s="216"/>
      <c r="S490" s="216"/>
      <c r="T490" s="216"/>
      <c r="U490" s="216"/>
      <c r="V490" s="216"/>
      <c r="W490" s="216"/>
      <c r="X490" s="216"/>
      <c r="Y490" s="216"/>
      <c r="Z490" s="216"/>
      <c r="AA490" s="216"/>
      <c r="AB490" s="216"/>
      <c r="AC490" s="216"/>
      <c r="AD490" s="216"/>
      <c r="AE490" s="216"/>
      <c r="AF490" s="216"/>
      <c r="AG490" s="216"/>
      <c r="AH490" s="216"/>
      <c r="AI490" s="216"/>
      <c r="AJ490" s="216"/>
      <c r="AK490" s="216"/>
      <c r="AL490" s="216"/>
      <c r="AM490" s="216"/>
      <c r="AN490" s="216"/>
      <c r="AO490" s="216"/>
      <c r="AP490" s="216"/>
      <c r="AQ490" s="216"/>
      <c r="AR490" s="216"/>
      <c r="AS490" s="216"/>
      <c r="AT490" s="216"/>
      <c r="AU490" s="216"/>
      <c r="AV490" s="216"/>
      <c r="AW490" s="216"/>
      <c r="AX490" s="216"/>
      <c r="AY490" s="216"/>
      <c r="AZ490" s="216"/>
      <c r="BA490" s="216"/>
      <c r="BB490" s="216"/>
      <c r="BC490" s="216"/>
      <c r="BD490" s="216"/>
      <c r="BE490" s="216"/>
      <c r="BF490" s="216"/>
      <c r="BG490" s="216"/>
      <c r="BH490" s="216"/>
      <c r="BI490" s="216"/>
      <c r="BJ490" s="216"/>
      <c r="BK490" s="216"/>
      <c r="BL490" s="216"/>
      <c r="BM490" s="216"/>
      <c r="BN490" s="216"/>
    </row>
    <row r="491" spans="1:66" s="217" customFormat="1" ht="25.5" outlineLevel="1">
      <c r="A491" s="194" t="s">
        <v>761</v>
      </c>
      <c r="B491" s="201">
        <v>92987</v>
      </c>
      <c r="C491" s="138" t="s">
        <v>1325</v>
      </c>
      <c r="D491" s="139" t="s">
        <v>1231</v>
      </c>
      <c r="E491" s="140" t="s">
        <v>920</v>
      </c>
      <c r="F491" s="182">
        <v>607.2</v>
      </c>
      <c r="G491" s="36"/>
      <c r="H491" s="2">
        <f t="shared" si="60"/>
        <v>0</v>
      </c>
      <c r="I491" s="184" t="e">
        <f t="shared" si="61"/>
        <v>#DIV/0!</v>
      </c>
      <c r="J491" s="144"/>
      <c r="K491" s="216"/>
      <c r="L491" s="216"/>
      <c r="M491" s="216"/>
      <c r="N491" s="216"/>
      <c r="O491" s="216"/>
      <c r="P491" s="216"/>
      <c r="Q491" s="216"/>
      <c r="R491" s="216"/>
      <c r="S491" s="216"/>
      <c r="T491" s="216"/>
      <c r="U491" s="216"/>
      <c r="V491" s="216"/>
      <c r="W491" s="216"/>
      <c r="X491" s="216"/>
      <c r="Y491" s="216"/>
      <c r="Z491" s="216"/>
      <c r="AA491" s="216"/>
      <c r="AB491" s="216"/>
      <c r="AC491" s="216"/>
      <c r="AD491" s="216"/>
      <c r="AE491" s="216"/>
      <c r="AF491" s="216"/>
      <c r="AG491" s="216"/>
      <c r="AH491" s="216"/>
      <c r="AI491" s="216"/>
      <c r="AJ491" s="216"/>
      <c r="AK491" s="216"/>
      <c r="AL491" s="216"/>
      <c r="AM491" s="216"/>
      <c r="AN491" s="216"/>
      <c r="AO491" s="216"/>
      <c r="AP491" s="216"/>
      <c r="AQ491" s="216"/>
      <c r="AR491" s="216"/>
      <c r="AS491" s="216"/>
      <c r="AT491" s="216"/>
      <c r="AU491" s="216"/>
      <c r="AV491" s="216"/>
      <c r="AW491" s="216"/>
      <c r="AX491" s="216"/>
      <c r="AY491" s="216"/>
      <c r="AZ491" s="216"/>
      <c r="BA491" s="216"/>
      <c r="BB491" s="216"/>
      <c r="BC491" s="216"/>
      <c r="BD491" s="216"/>
      <c r="BE491" s="216"/>
      <c r="BF491" s="216"/>
      <c r="BG491" s="216"/>
      <c r="BH491" s="216"/>
      <c r="BI491" s="216"/>
      <c r="BJ491" s="216"/>
      <c r="BK491" s="216"/>
      <c r="BL491" s="216"/>
      <c r="BM491" s="216"/>
      <c r="BN491" s="216"/>
    </row>
    <row r="492" spans="1:66" s="217" customFormat="1" ht="25.5" outlineLevel="1">
      <c r="A492" s="194" t="s">
        <v>762</v>
      </c>
      <c r="B492" s="201">
        <v>92991</v>
      </c>
      <c r="C492" s="138" t="s">
        <v>1325</v>
      </c>
      <c r="D492" s="139" t="s">
        <v>1232</v>
      </c>
      <c r="E492" s="140" t="s">
        <v>920</v>
      </c>
      <c r="F492" s="182">
        <v>59.8</v>
      </c>
      <c r="G492" s="36"/>
      <c r="H492" s="2">
        <f t="shared" si="60"/>
        <v>0</v>
      </c>
      <c r="I492" s="184" t="e">
        <f t="shared" si="61"/>
        <v>#DIV/0!</v>
      </c>
      <c r="J492" s="144"/>
      <c r="K492" s="216"/>
      <c r="L492" s="216"/>
      <c r="M492" s="216"/>
      <c r="N492" s="216"/>
      <c r="O492" s="216"/>
      <c r="P492" s="216"/>
      <c r="Q492" s="216"/>
      <c r="R492" s="216"/>
      <c r="S492" s="216"/>
      <c r="T492" s="216"/>
      <c r="U492" s="216"/>
      <c r="V492" s="216"/>
      <c r="W492" s="216"/>
      <c r="X492" s="216"/>
      <c r="Y492" s="216"/>
      <c r="Z492" s="216"/>
      <c r="AA492" s="216"/>
      <c r="AB492" s="216"/>
      <c r="AC492" s="216"/>
      <c r="AD492" s="216"/>
      <c r="AE492" s="216"/>
      <c r="AF492" s="216"/>
      <c r="AG492" s="216"/>
      <c r="AH492" s="216"/>
      <c r="AI492" s="216"/>
      <c r="AJ492" s="216"/>
      <c r="AK492" s="216"/>
      <c r="AL492" s="216"/>
      <c r="AM492" s="216"/>
      <c r="AN492" s="216"/>
      <c r="AO492" s="216"/>
      <c r="AP492" s="216"/>
      <c r="AQ492" s="216"/>
      <c r="AR492" s="216"/>
      <c r="AS492" s="216"/>
      <c r="AT492" s="216"/>
      <c r="AU492" s="216"/>
      <c r="AV492" s="216"/>
      <c r="AW492" s="216"/>
      <c r="AX492" s="216"/>
      <c r="AY492" s="216"/>
      <c r="AZ492" s="216"/>
      <c r="BA492" s="216"/>
      <c r="BB492" s="216"/>
      <c r="BC492" s="216"/>
      <c r="BD492" s="216"/>
      <c r="BE492" s="216"/>
      <c r="BF492" s="216"/>
      <c r="BG492" s="216"/>
      <c r="BH492" s="216"/>
      <c r="BI492" s="216"/>
      <c r="BJ492" s="216"/>
      <c r="BK492" s="216"/>
      <c r="BL492" s="216"/>
      <c r="BM492" s="216"/>
      <c r="BN492" s="216"/>
    </row>
    <row r="493" spans="1:66" s="209" customFormat="1" ht="25.5" outlineLevel="1">
      <c r="A493" s="194" t="s">
        <v>763</v>
      </c>
      <c r="B493" s="201">
        <v>92995</v>
      </c>
      <c r="C493" s="138" t="s">
        <v>1325</v>
      </c>
      <c r="D493" s="139" t="s">
        <v>1233</v>
      </c>
      <c r="E493" s="140" t="s">
        <v>920</v>
      </c>
      <c r="F493" s="182">
        <v>184.3</v>
      </c>
      <c r="G493" s="36"/>
      <c r="H493" s="2">
        <f t="shared" si="60"/>
        <v>0</v>
      </c>
      <c r="I493" s="184" t="e">
        <f t="shared" si="61"/>
        <v>#DIV/0!</v>
      </c>
      <c r="J493" s="144"/>
      <c r="K493" s="208"/>
      <c r="L493" s="208"/>
      <c r="M493" s="208"/>
      <c r="N493" s="208"/>
      <c r="O493" s="208"/>
      <c r="P493" s="208"/>
      <c r="Q493" s="208"/>
      <c r="R493" s="208"/>
      <c r="S493" s="208"/>
      <c r="T493" s="208"/>
      <c r="U493" s="208"/>
      <c r="V493" s="208"/>
      <c r="W493" s="208"/>
      <c r="X493" s="208"/>
      <c r="Y493" s="208"/>
      <c r="Z493" s="208"/>
      <c r="AA493" s="208"/>
      <c r="AB493" s="208"/>
      <c r="AC493" s="208"/>
      <c r="AD493" s="208"/>
      <c r="AE493" s="208"/>
      <c r="AF493" s="208"/>
      <c r="AG493" s="208"/>
      <c r="AH493" s="208"/>
      <c r="AI493" s="208"/>
      <c r="AJ493" s="208"/>
      <c r="AK493" s="208"/>
      <c r="AL493" s="208"/>
      <c r="AM493" s="208"/>
      <c r="AN493" s="208"/>
      <c r="AO493" s="208"/>
      <c r="AP493" s="208"/>
      <c r="AQ493" s="208"/>
      <c r="AR493" s="208"/>
      <c r="AS493" s="208"/>
      <c r="AT493" s="208"/>
      <c r="AU493" s="208"/>
      <c r="AV493" s="208"/>
      <c r="AW493" s="208"/>
      <c r="AX493" s="208"/>
      <c r="AY493" s="208"/>
      <c r="AZ493" s="208"/>
      <c r="BA493" s="208"/>
      <c r="BB493" s="208"/>
      <c r="BC493" s="208"/>
      <c r="BD493" s="208"/>
      <c r="BE493" s="208"/>
      <c r="BF493" s="208"/>
      <c r="BG493" s="208"/>
      <c r="BH493" s="208"/>
      <c r="BI493" s="208"/>
      <c r="BJ493" s="208"/>
      <c r="BK493" s="208"/>
      <c r="BL493" s="208"/>
      <c r="BM493" s="208"/>
      <c r="BN493" s="208"/>
    </row>
    <row r="494" spans="1:66" s="209" customFormat="1" ht="12.75" outlineLevel="1">
      <c r="A494" s="496" t="s">
        <v>262</v>
      </c>
      <c r="B494" s="497"/>
      <c r="C494" s="146"/>
      <c r="D494" s="153" t="s">
        <v>767</v>
      </c>
      <c r="E494" s="148">
        <f>SUM(H495:H496)</f>
        <v>0</v>
      </c>
      <c r="F494" s="148"/>
      <c r="G494" s="148"/>
      <c r="H494" s="148"/>
      <c r="I494" s="149" t="e">
        <f>E494/$G$609</f>
        <v>#DIV/0!</v>
      </c>
      <c r="J494" s="144"/>
      <c r="K494" s="208"/>
      <c r="L494" s="208"/>
      <c r="M494" s="208"/>
      <c r="N494" s="208"/>
      <c r="O494" s="208"/>
      <c r="P494" s="208"/>
      <c r="Q494" s="208"/>
      <c r="R494" s="208"/>
      <c r="S494" s="208"/>
      <c r="T494" s="208"/>
      <c r="U494" s="208"/>
      <c r="V494" s="208"/>
      <c r="W494" s="208"/>
      <c r="X494" s="208"/>
      <c r="Y494" s="208"/>
      <c r="Z494" s="208"/>
      <c r="AA494" s="208"/>
      <c r="AB494" s="208"/>
      <c r="AC494" s="208"/>
      <c r="AD494" s="208"/>
      <c r="AE494" s="208"/>
      <c r="AF494" s="208"/>
      <c r="AG494" s="208"/>
      <c r="AH494" s="208"/>
      <c r="AI494" s="208"/>
      <c r="AJ494" s="208"/>
      <c r="AK494" s="208"/>
      <c r="AL494" s="208"/>
      <c r="AM494" s="208"/>
      <c r="AN494" s="208"/>
      <c r="AO494" s="208"/>
      <c r="AP494" s="208"/>
      <c r="AQ494" s="208"/>
      <c r="AR494" s="208"/>
      <c r="AS494" s="208"/>
      <c r="AT494" s="208"/>
      <c r="AU494" s="208"/>
      <c r="AV494" s="208"/>
      <c r="AW494" s="208"/>
      <c r="AX494" s="208"/>
      <c r="AY494" s="208"/>
      <c r="AZ494" s="208"/>
      <c r="BA494" s="208"/>
      <c r="BB494" s="208"/>
      <c r="BC494" s="208"/>
      <c r="BD494" s="208"/>
      <c r="BE494" s="208"/>
      <c r="BF494" s="208"/>
      <c r="BG494" s="208"/>
      <c r="BH494" s="208"/>
      <c r="BI494" s="208"/>
      <c r="BJ494" s="208"/>
      <c r="BK494" s="208"/>
      <c r="BL494" s="208"/>
      <c r="BM494" s="208"/>
      <c r="BN494" s="208"/>
    </row>
    <row r="495" spans="1:66" s="217" customFormat="1" ht="25.5" outlineLevel="1">
      <c r="A495" s="194" t="s">
        <v>765</v>
      </c>
      <c r="B495" s="201" t="s">
        <v>288</v>
      </c>
      <c r="C495" s="138" t="s">
        <v>1327</v>
      </c>
      <c r="D495" s="139" t="s">
        <v>1234</v>
      </c>
      <c r="E495" s="140" t="s">
        <v>920</v>
      </c>
      <c r="F495" s="182">
        <v>86.1</v>
      </c>
      <c r="G495" s="36"/>
      <c r="H495" s="2">
        <f>ROUND(_xlfn.IFERROR(F495*G495," - "),2)</f>
        <v>0</v>
      </c>
      <c r="I495" s="184" t="e">
        <f>H495/$G$609</f>
        <v>#DIV/0!</v>
      </c>
      <c r="J495" s="144"/>
      <c r="K495" s="216"/>
      <c r="L495" s="216"/>
      <c r="M495" s="216"/>
      <c r="N495" s="216"/>
      <c r="O495" s="216"/>
      <c r="P495" s="216"/>
      <c r="Q495" s="216"/>
      <c r="R495" s="216"/>
      <c r="S495" s="216"/>
      <c r="T495" s="216"/>
      <c r="U495" s="216"/>
      <c r="V495" s="216"/>
      <c r="W495" s="216"/>
      <c r="X495" s="216"/>
      <c r="Y495" s="216"/>
      <c r="Z495" s="216"/>
      <c r="AA495" s="216"/>
      <c r="AB495" s="216"/>
      <c r="AC495" s="216"/>
      <c r="AD495" s="216"/>
      <c r="AE495" s="216"/>
      <c r="AF495" s="216"/>
      <c r="AG495" s="216"/>
      <c r="AH495" s="216"/>
      <c r="AI495" s="216"/>
      <c r="AJ495" s="216"/>
      <c r="AK495" s="216"/>
      <c r="AL495" s="216"/>
      <c r="AM495" s="216"/>
      <c r="AN495" s="216"/>
      <c r="AO495" s="216"/>
      <c r="AP495" s="216"/>
      <c r="AQ495" s="216"/>
      <c r="AR495" s="216"/>
      <c r="AS495" s="216"/>
      <c r="AT495" s="216"/>
      <c r="AU495" s="216"/>
      <c r="AV495" s="216"/>
      <c r="AW495" s="216"/>
      <c r="AX495" s="216"/>
      <c r="AY495" s="216"/>
      <c r="AZ495" s="216"/>
      <c r="BA495" s="216"/>
      <c r="BB495" s="216"/>
      <c r="BC495" s="216"/>
      <c r="BD495" s="216"/>
      <c r="BE495" s="216"/>
      <c r="BF495" s="216"/>
      <c r="BG495" s="216"/>
      <c r="BH495" s="216"/>
      <c r="BI495" s="216"/>
      <c r="BJ495" s="216"/>
      <c r="BK495" s="216"/>
      <c r="BL495" s="216"/>
      <c r="BM495" s="216"/>
      <c r="BN495" s="216"/>
    </row>
    <row r="496" spans="1:66" s="217" customFormat="1" ht="25.5" outlineLevel="1">
      <c r="A496" s="194" t="s">
        <v>766</v>
      </c>
      <c r="B496" s="201" t="s">
        <v>290</v>
      </c>
      <c r="C496" s="138" t="s">
        <v>1327</v>
      </c>
      <c r="D496" s="139" t="s">
        <v>1235</v>
      </c>
      <c r="E496" s="140" t="s">
        <v>920</v>
      </c>
      <c r="F496" s="182">
        <v>86.1</v>
      </c>
      <c r="G496" s="36"/>
      <c r="H496" s="2">
        <f>ROUND(_xlfn.IFERROR(F496*G496," - "),2)</f>
        <v>0</v>
      </c>
      <c r="I496" s="184" t="e">
        <f>H496/$G$609</f>
        <v>#DIV/0!</v>
      </c>
      <c r="J496" s="144"/>
      <c r="K496" s="216"/>
      <c r="L496" s="216"/>
      <c r="M496" s="216"/>
      <c r="N496" s="216"/>
      <c r="O496" s="216"/>
      <c r="P496" s="216"/>
      <c r="Q496" s="216"/>
      <c r="R496" s="216"/>
      <c r="S496" s="216"/>
      <c r="T496" s="216"/>
      <c r="U496" s="216"/>
      <c r="V496" s="216"/>
      <c r="W496" s="216"/>
      <c r="X496" s="216"/>
      <c r="Y496" s="216"/>
      <c r="Z496" s="216"/>
      <c r="AA496" s="216"/>
      <c r="AB496" s="216"/>
      <c r="AC496" s="216"/>
      <c r="AD496" s="216"/>
      <c r="AE496" s="216"/>
      <c r="AF496" s="216"/>
      <c r="AG496" s="216"/>
      <c r="AH496" s="216"/>
      <c r="AI496" s="216"/>
      <c r="AJ496" s="216"/>
      <c r="AK496" s="216"/>
      <c r="AL496" s="216"/>
      <c r="AM496" s="216"/>
      <c r="AN496" s="216"/>
      <c r="AO496" s="216"/>
      <c r="AP496" s="216"/>
      <c r="AQ496" s="216"/>
      <c r="AR496" s="216"/>
      <c r="AS496" s="216"/>
      <c r="AT496" s="216"/>
      <c r="AU496" s="216"/>
      <c r="AV496" s="216"/>
      <c r="AW496" s="216"/>
      <c r="AX496" s="216"/>
      <c r="AY496" s="216"/>
      <c r="AZ496" s="216"/>
      <c r="BA496" s="216"/>
      <c r="BB496" s="216"/>
      <c r="BC496" s="216"/>
      <c r="BD496" s="216"/>
      <c r="BE496" s="216"/>
      <c r="BF496" s="216"/>
      <c r="BG496" s="216"/>
      <c r="BH496" s="216"/>
      <c r="BI496" s="216"/>
      <c r="BJ496" s="216"/>
      <c r="BK496" s="216"/>
      <c r="BL496" s="216"/>
      <c r="BM496" s="216"/>
      <c r="BN496" s="216"/>
    </row>
    <row r="497" spans="1:66" s="209" customFormat="1" ht="12.75" outlineLevel="1">
      <c r="A497" s="496" t="s">
        <v>768</v>
      </c>
      <c r="B497" s="497"/>
      <c r="C497" s="146"/>
      <c r="D497" s="153" t="s">
        <v>113</v>
      </c>
      <c r="E497" s="148">
        <f>SUM(H498:H520)</f>
        <v>0</v>
      </c>
      <c r="F497" s="148"/>
      <c r="G497" s="148"/>
      <c r="H497" s="148"/>
      <c r="I497" s="149" t="e">
        <f>E497/$G$609</f>
        <v>#DIV/0!</v>
      </c>
      <c r="J497" s="144"/>
      <c r="K497" s="208"/>
      <c r="L497" s="208"/>
      <c r="M497" s="208"/>
      <c r="N497" s="208"/>
      <c r="O497" s="208"/>
      <c r="P497" s="208"/>
      <c r="Q497" s="208"/>
      <c r="R497" s="208"/>
      <c r="S497" s="208"/>
      <c r="T497" s="208"/>
      <c r="U497" s="208"/>
      <c r="V497" s="208"/>
      <c r="W497" s="208"/>
      <c r="X497" s="208"/>
      <c r="Y497" s="208"/>
      <c r="Z497" s="208"/>
      <c r="AA497" s="208"/>
      <c r="AB497" s="208"/>
      <c r="AC497" s="208"/>
      <c r="AD497" s="208"/>
      <c r="AE497" s="208"/>
      <c r="AF497" s="208"/>
      <c r="AG497" s="208"/>
      <c r="AH497" s="208"/>
      <c r="AI497" s="208"/>
      <c r="AJ497" s="208"/>
      <c r="AK497" s="208"/>
      <c r="AL497" s="208"/>
      <c r="AM497" s="208"/>
      <c r="AN497" s="208"/>
      <c r="AO497" s="208"/>
      <c r="AP497" s="208"/>
      <c r="AQ497" s="208"/>
      <c r="AR497" s="208"/>
      <c r="AS497" s="208"/>
      <c r="AT497" s="208"/>
      <c r="AU497" s="208"/>
      <c r="AV497" s="208"/>
      <c r="AW497" s="208"/>
      <c r="AX497" s="208"/>
      <c r="AY497" s="208"/>
      <c r="AZ497" s="208"/>
      <c r="BA497" s="208"/>
      <c r="BB497" s="208"/>
      <c r="BC497" s="208"/>
      <c r="BD497" s="208"/>
      <c r="BE497" s="208"/>
      <c r="BF497" s="208"/>
      <c r="BG497" s="208"/>
      <c r="BH497" s="208"/>
      <c r="BI497" s="208"/>
      <c r="BJ497" s="208"/>
      <c r="BK497" s="208"/>
      <c r="BL497" s="208"/>
      <c r="BM497" s="208"/>
      <c r="BN497" s="208"/>
    </row>
    <row r="498" spans="1:66" s="217" customFormat="1" ht="25.5" outlineLevel="1">
      <c r="A498" s="194" t="s">
        <v>769</v>
      </c>
      <c r="B498" s="201">
        <v>91996</v>
      </c>
      <c r="C498" s="138" t="s">
        <v>1325</v>
      </c>
      <c r="D498" s="139" t="s">
        <v>1236</v>
      </c>
      <c r="E498" s="140" t="s">
        <v>108</v>
      </c>
      <c r="F498" s="182">
        <v>143</v>
      </c>
      <c r="G498" s="36"/>
      <c r="H498" s="2">
        <f aca="true" t="shared" si="62" ref="H498:H520">ROUND(_xlfn.IFERROR(F498*G498," - "),2)</f>
        <v>0</v>
      </c>
      <c r="I498" s="184" t="e">
        <f aca="true" t="shared" si="63" ref="I498:I520">H498/$G$609</f>
        <v>#DIV/0!</v>
      </c>
      <c r="J498" s="144"/>
      <c r="K498" s="216"/>
      <c r="L498" s="216"/>
      <c r="M498" s="216"/>
      <c r="N498" s="216"/>
      <c r="O498" s="216"/>
      <c r="P498" s="216"/>
      <c r="Q498" s="216"/>
      <c r="R498" s="216"/>
      <c r="S498" s="216"/>
      <c r="T498" s="216"/>
      <c r="U498" s="216"/>
      <c r="V498" s="216"/>
      <c r="W498" s="216"/>
      <c r="X498" s="216"/>
      <c r="Y498" s="216"/>
      <c r="Z498" s="216"/>
      <c r="AA498" s="216"/>
      <c r="AB498" s="216"/>
      <c r="AC498" s="216"/>
      <c r="AD498" s="216"/>
      <c r="AE498" s="216"/>
      <c r="AF498" s="216"/>
      <c r="AG498" s="216"/>
      <c r="AH498" s="216"/>
      <c r="AI498" s="216"/>
      <c r="AJ498" s="216"/>
      <c r="AK498" s="216"/>
      <c r="AL498" s="216"/>
      <c r="AM498" s="216"/>
      <c r="AN498" s="216"/>
      <c r="AO498" s="216"/>
      <c r="AP498" s="216"/>
      <c r="AQ498" s="216"/>
      <c r="AR498" s="216"/>
      <c r="AS498" s="216"/>
      <c r="AT498" s="216"/>
      <c r="AU498" s="216"/>
      <c r="AV498" s="216"/>
      <c r="AW498" s="216"/>
      <c r="AX498" s="216"/>
      <c r="AY498" s="216"/>
      <c r="AZ498" s="216"/>
      <c r="BA498" s="216"/>
      <c r="BB498" s="216"/>
      <c r="BC498" s="216"/>
      <c r="BD498" s="216"/>
      <c r="BE498" s="216"/>
      <c r="BF498" s="216"/>
      <c r="BG498" s="216"/>
      <c r="BH498" s="216"/>
      <c r="BI498" s="216"/>
      <c r="BJ498" s="216"/>
      <c r="BK498" s="216"/>
      <c r="BL498" s="216"/>
      <c r="BM498" s="216"/>
      <c r="BN498" s="216"/>
    </row>
    <row r="499" spans="1:66" s="217" customFormat="1" ht="25.5" outlineLevel="1">
      <c r="A499" s="194" t="s">
        <v>770</v>
      </c>
      <c r="B499" s="201">
        <v>91997</v>
      </c>
      <c r="C499" s="138" t="s">
        <v>1325</v>
      </c>
      <c r="D499" s="139" t="s">
        <v>1237</v>
      </c>
      <c r="E499" s="140" t="s">
        <v>108</v>
      </c>
      <c r="F499" s="182">
        <v>34</v>
      </c>
      <c r="G499" s="36"/>
      <c r="H499" s="2">
        <f t="shared" si="62"/>
        <v>0</v>
      </c>
      <c r="I499" s="184" t="e">
        <f t="shared" si="63"/>
        <v>#DIV/0!</v>
      </c>
      <c r="J499" s="144"/>
      <c r="K499" s="216"/>
      <c r="L499" s="216"/>
      <c r="M499" s="216"/>
      <c r="N499" s="216"/>
      <c r="O499" s="216"/>
      <c r="P499" s="216"/>
      <c r="Q499" s="216"/>
      <c r="R499" s="216"/>
      <c r="S499" s="216"/>
      <c r="T499" s="216"/>
      <c r="U499" s="216"/>
      <c r="V499" s="216"/>
      <c r="W499" s="216"/>
      <c r="X499" s="216"/>
      <c r="Y499" s="216"/>
      <c r="Z499" s="216"/>
      <c r="AA499" s="216"/>
      <c r="AB499" s="216"/>
      <c r="AC499" s="216"/>
      <c r="AD499" s="216"/>
      <c r="AE499" s="216"/>
      <c r="AF499" s="216"/>
      <c r="AG499" s="216"/>
      <c r="AH499" s="216"/>
      <c r="AI499" s="216"/>
      <c r="AJ499" s="216"/>
      <c r="AK499" s="216"/>
      <c r="AL499" s="216"/>
      <c r="AM499" s="216"/>
      <c r="AN499" s="216"/>
      <c r="AO499" s="216"/>
      <c r="AP499" s="216"/>
      <c r="AQ499" s="216"/>
      <c r="AR499" s="216"/>
      <c r="AS499" s="216"/>
      <c r="AT499" s="216"/>
      <c r="AU499" s="216"/>
      <c r="AV499" s="216"/>
      <c r="AW499" s="216"/>
      <c r="AX499" s="216"/>
      <c r="AY499" s="216"/>
      <c r="AZ499" s="216"/>
      <c r="BA499" s="216"/>
      <c r="BB499" s="216"/>
      <c r="BC499" s="216"/>
      <c r="BD499" s="216"/>
      <c r="BE499" s="216"/>
      <c r="BF499" s="216"/>
      <c r="BG499" s="216"/>
      <c r="BH499" s="216"/>
      <c r="BI499" s="216"/>
      <c r="BJ499" s="216"/>
      <c r="BK499" s="216"/>
      <c r="BL499" s="216"/>
      <c r="BM499" s="216"/>
      <c r="BN499" s="216"/>
    </row>
    <row r="500" spans="1:66" s="209" customFormat="1" ht="25.5" outlineLevel="1">
      <c r="A500" s="194" t="s">
        <v>771</v>
      </c>
      <c r="B500" s="201">
        <v>92004</v>
      </c>
      <c r="C500" s="138" t="s">
        <v>1325</v>
      </c>
      <c r="D500" s="139" t="s">
        <v>1238</v>
      </c>
      <c r="E500" s="140" t="s">
        <v>108</v>
      </c>
      <c r="F500" s="182">
        <v>6</v>
      </c>
      <c r="G500" s="36"/>
      <c r="H500" s="2">
        <f t="shared" si="62"/>
        <v>0</v>
      </c>
      <c r="I500" s="184" t="e">
        <f t="shared" si="63"/>
        <v>#DIV/0!</v>
      </c>
      <c r="J500" s="144"/>
      <c r="K500" s="208"/>
      <c r="L500" s="208"/>
      <c r="M500" s="208"/>
      <c r="N500" s="208"/>
      <c r="O500" s="208"/>
      <c r="P500" s="208"/>
      <c r="Q500" s="208"/>
      <c r="R500" s="208"/>
      <c r="S500" s="208"/>
      <c r="T500" s="208"/>
      <c r="U500" s="208"/>
      <c r="V500" s="208"/>
      <c r="W500" s="208"/>
      <c r="X500" s="208"/>
      <c r="Y500" s="208"/>
      <c r="Z500" s="208"/>
      <c r="AA500" s="208"/>
      <c r="AB500" s="208"/>
      <c r="AC500" s="208"/>
      <c r="AD500" s="208"/>
      <c r="AE500" s="208"/>
      <c r="AF500" s="208"/>
      <c r="AG500" s="208"/>
      <c r="AH500" s="208"/>
      <c r="AI500" s="208"/>
      <c r="AJ500" s="208"/>
      <c r="AK500" s="208"/>
      <c r="AL500" s="208"/>
      <c r="AM500" s="208"/>
      <c r="AN500" s="208"/>
      <c r="AO500" s="208"/>
      <c r="AP500" s="208"/>
      <c r="AQ500" s="208"/>
      <c r="AR500" s="208"/>
      <c r="AS500" s="208"/>
      <c r="AT500" s="208"/>
      <c r="AU500" s="208"/>
      <c r="AV500" s="208"/>
      <c r="AW500" s="208"/>
      <c r="AX500" s="208"/>
      <c r="AY500" s="208"/>
      <c r="AZ500" s="208"/>
      <c r="BA500" s="208"/>
      <c r="BB500" s="208"/>
      <c r="BC500" s="208"/>
      <c r="BD500" s="208"/>
      <c r="BE500" s="208"/>
      <c r="BF500" s="208"/>
      <c r="BG500" s="208"/>
      <c r="BH500" s="208"/>
      <c r="BI500" s="208"/>
      <c r="BJ500" s="208"/>
      <c r="BK500" s="208"/>
      <c r="BL500" s="208"/>
      <c r="BM500" s="208"/>
      <c r="BN500" s="208"/>
    </row>
    <row r="501" spans="1:66" s="217" customFormat="1" ht="38.25" outlineLevel="1">
      <c r="A501" s="194" t="s">
        <v>772</v>
      </c>
      <c r="B501" s="201">
        <v>92023</v>
      </c>
      <c r="C501" s="138" t="s">
        <v>1325</v>
      </c>
      <c r="D501" s="139" t="s">
        <v>1239</v>
      </c>
      <c r="E501" s="140" t="s">
        <v>108</v>
      </c>
      <c r="F501" s="182">
        <v>37</v>
      </c>
      <c r="G501" s="36"/>
      <c r="H501" s="2">
        <f t="shared" si="62"/>
        <v>0</v>
      </c>
      <c r="I501" s="184" t="e">
        <f t="shared" si="63"/>
        <v>#DIV/0!</v>
      </c>
      <c r="J501" s="144"/>
      <c r="K501" s="216"/>
      <c r="L501" s="216"/>
      <c r="M501" s="216"/>
      <c r="N501" s="216"/>
      <c r="O501" s="216"/>
      <c r="P501" s="216"/>
      <c r="Q501" s="216"/>
      <c r="R501" s="216"/>
      <c r="S501" s="216"/>
      <c r="T501" s="216"/>
      <c r="U501" s="216"/>
      <c r="V501" s="216"/>
      <c r="W501" s="216"/>
      <c r="X501" s="216"/>
      <c r="Y501" s="216"/>
      <c r="Z501" s="216"/>
      <c r="AA501" s="216"/>
      <c r="AB501" s="216"/>
      <c r="AC501" s="216"/>
      <c r="AD501" s="216"/>
      <c r="AE501" s="216"/>
      <c r="AF501" s="216"/>
      <c r="AG501" s="216"/>
      <c r="AH501" s="216"/>
      <c r="AI501" s="216"/>
      <c r="AJ501" s="216"/>
      <c r="AK501" s="216"/>
      <c r="AL501" s="216"/>
      <c r="AM501" s="216"/>
      <c r="AN501" s="216"/>
      <c r="AO501" s="216"/>
      <c r="AP501" s="216"/>
      <c r="AQ501" s="216"/>
      <c r="AR501" s="216"/>
      <c r="AS501" s="216"/>
      <c r="AT501" s="216"/>
      <c r="AU501" s="216"/>
      <c r="AV501" s="216"/>
      <c r="AW501" s="216"/>
      <c r="AX501" s="216"/>
      <c r="AY501" s="216"/>
      <c r="AZ501" s="216"/>
      <c r="BA501" s="216"/>
      <c r="BB501" s="216"/>
      <c r="BC501" s="216"/>
      <c r="BD501" s="216"/>
      <c r="BE501" s="216"/>
      <c r="BF501" s="216"/>
      <c r="BG501" s="216"/>
      <c r="BH501" s="216"/>
      <c r="BI501" s="216"/>
      <c r="BJ501" s="216"/>
      <c r="BK501" s="216"/>
      <c r="BL501" s="216"/>
      <c r="BM501" s="216"/>
      <c r="BN501" s="216"/>
    </row>
    <row r="502" spans="1:66" s="217" customFormat="1" ht="38.25" outlineLevel="1">
      <c r="A502" s="194" t="s">
        <v>773</v>
      </c>
      <c r="B502" s="201">
        <v>92027</v>
      </c>
      <c r="C502" s="138" t="s">
        <v>1325</v>
      </c>
      <c r="D502" s="139" t="s">
        <v>1240</v>
      </c>
      <c r="E502" s="140" t="s">
        <v>108</v>
      </c>
      <c r="F502" s="182">
        <v>4</v>
      </c>
      <c r="G502" s="36"/>
      <c r="H502" s="2">
        <f t="shared" si="62"/>
        <v>0</v>
      </c>
      <c r="I502" s="184" t="e">
        <f t="shared" si="63"/>
        <v>#DIV/0!</v>
      </c>
      <c r="J502" s="144"/>
      <c r="K502" s="216"/>
      <c r="L502" s="216"/>
      <c r="M502" s="216"/>
      <c r="N502" s="216"/>
      <c r="O502" s="216"/>
      <c r="P502" s="216"/>
      <c r="Q502" s="216"/>
      <c r="R502" s="216"/>
      <c r="S502" s="216"/>
      <c r="T502" s="216"/>
      <c r="U502" s="216"/>
      <c r="V502" s="216"/>
      <c r="W502" s="216"/>
      <c r="X502" s="216"/>
      <c r="Y502" s="216"/>
      <c r="Z502" s="216"/>
      <c r="AA502" s="216"/>
      <c r="AB502" s="216"/>
      <c r="AC502" s="216"/>
      <c r="AD502" s="216"/>
      <c r="AE502" s="216"/>
      <c r="AF502" s="216"/>
      <c r="AG502" s="216"/>
      <c r="AH502" s="216"/>
      <c r="AI502" s="216"/>
      <c r="AJ502" s="216"/>
      <c r="AK502" s="216"/>
      <c r="AL502" s="216"/>
      <c r="AM502" s="216"/>
      <c r="AN502" s="216"/>
      <c r="AO502" s="216"/>
      <c r="AP502" s="216"/>
      <c r="AQ502" s="216"/>
      <c r="AR502" s="216"/>
      <c r="AS502" s="216"/>
      <c r="AT502" s="216"/>
      <c r="AU502" s="216"/>
      <c r="AV502" s="216"/>
      <c r="AW502" s="216"/>
      <c r="AX502" s="216"/>
      <c r="AY502" s="216"/>
      <c r="AZ502" s="216"/>
      <c r="BA502" s="216"/>
      <c r="BB502" s="216"/>
      <c r="BC502" s="216"/>
      <c r="BD502" s="216"/>
      <c r="BE502" s="216"/>
      <c r="BF502" s="216"/>
      <c r="BG502" s="216"/>
      <c r="BH502" s="216"/>
      <c r="BI502" s="216"/>
      <c r="BJ502" s="216"/>
      <c r="BK502" s="216"/>
      <c r="BL502" s="216"/>
      <c r="BM502" s="216"/>
      <c r="BN502" s="216"/>
    </row>
    <row r="503" spans="1:66" s="217" customFormat="1" ht="38.25" outlineLevel="1">
      <c r="A503" s="194" t="s">
        <v>774</v>
      </c>
      <c r="B503" s="201">
        <v>92029</v>
      </c>
      <c r="C503" s="138" t="s">
        <v>1325</v>
      </c>
      <c r="D503" s="139" t="s">
        <v>1241</v>
      </c>
      <c r="E503" s="140" t="s">
        <v>108</v>
      </c>
      <c r="F503" s="182">
        <v>15</v>
      </c>
      <c r="G503" s="36"/>
      <c r="H503" s="2">
        <f t="shared" si="62"/>
        <v>0</v>
      </c>
      <c r="I503" s="184" t="e">
        <f t="shared" si="63"/>
        <v>#DIV/0!</v>
      </c>
      <c r="J503" s="144"/>
      <c r="K503" s="216"/>
      <c r="L503" s="216"/>
      <c r="M503" s="216"/>
      <c r="N503" s="216"/>
      <c r="O503" s="216"/>
      <c r="P503" s="216"/>
      <c r="Q503" s="216"/>
      <c r="R503" s="216"/>
      <c r="S503" s="216"/>
      <c r="T503" s="216"/>
      <c r="U503" s="216"/>
      <c r="V503" s="216"/>
      <c r="W503" s="216"/>
      <c r="X503" s="216"/>
      <c r="Y503" s="216"/>
      <c r="Z503" s="216"/>
      <c r="AA503" s="216"/>
      <c r="AB503" s="216"/>
      <c r="AC503" s="216"/>
      <c r="AD503" s="216"/>
      <c r="AE503" s="216"/>
      <c r="AF503" s="216"/>
      <c r="AG503" s="216"/>
      <c r="AH503" s="216"/>
      <c r="AI503" s="216"/>
      <c r="AJ503" s="216"/>
      <c r="AK503" s="216"/>
      <c r="AL503" s="216"/>
      <c r="AM503" s="216"/>
      <c r="AN503" s="216"/>
      <c r="AO503" s="216"/>
      <c r="AP503" s="216"/>
      <c r="AQ503" s="216"/>
      <c r="AR503" s="216"/>
      <c r="AS503" s="216"/>
      <c r="AT503" s="216"/>
      <c r="AU503" s="216"/>
      <c r="AV503" s="216"/>
      <c r="AW503" s="216"/>
      <c r="AX503" s="216"/>
      <c r="AY503" s="216"/>
      <c r="AZ503" s="216"/>
      <c r="BA503" s="216"/>
      <c r="BB503" s="216"/>
      <c r="BC503" s="216"/>
      <c r="BD503" s="216"/>
      <c r="BE503" s="216"/>
      <c r="BF503" s="216"/>
      <c r="BG503" s="216"/>
      <c r="BH503" s="216"/>
      <c r="BI503" s="216"/>
      <c r="BJ503" s="216"/>
      <c r="BK503" s="216"/>
      <c r="BL503" s="216"/>
      <c r="BM503" s="216"/>
      <c r="BN503" s="216"/>
    </row>
    <row r="504" spans="1:66" s="217" customFormat="1" ht="25.5" outlineLevel="1">
      <c r="A504" s="194" t="s">
        <v>775</v>
      </c>
      <c r="B504" s="201">
        <v>91953</v>
      </c>
      <c r="C504" s="138" t="s">
        <v>1325</v>
      </c>
      <c r="D504" s="139" t="s">
        <v>1242</v>
      </c>
      <c r="E504" s="140" t="s">
        <v>108</v>
      </c>
      <c r="F504" s="182">
        <v>11</v>
      </c>
      <c r="G504" s="36"/>
      <c r="H504" s="2">
        <f t="shared" si="62"/>
        <v>0</v>
      </c>
      <c r="I504" s="184" t="e">
        <f t="shared" si="63"/>
        <v>#DIV/0!</v>
      </c>
      <c r="J504" s="144"/>
      <c r="K504" s="216"/>
      <c r="L504" s="216"/>
      <c r="M504" s="216"/>
      <c r="N504" s="216"/>
      <c r="O504" s="216"/>
      <c r="P504" s="216"/>
      <c r="Q504" s="216"/>
      <c r="R504" s="216"/>
      <c r="S504" s="216"/>
      <c r="T504" s="216"/>
      <c r="U504" s="216"/>
      <c r="V504" s="216"/>
      <c r="W504" s="216"/>
      <c r="X504" s="216"/>
      <c r="Y504" s="216"/>
      <c r="Z504" s="216"/>
      <c r="AA504" s="216"/>
      <c r="AB504" s="216"/>
      <c r="AC504" s="216"/>
      <c r="AD504" s="216"/>
      <c r="AE504" s="216"/>
      <c r="AF504" s="216"/>
      <c r="AG504" s="216"/>
      <c r="AH504" s="216"/>
      <c r="AI504" s="216"/>
      <c r="AJ504" s="216"/>
      <c r="AK504" s="216"/>
      <c r="AL504" s="216"/>
      <c r="AM504" s="216"/>
      <c r="AN504" s="216"/>
      <c r="AO504" s="216"/>
      <c r="AP504" s="216"/>
      <c r="AQ504" s="216"/>
      <c r="AR504" s="216"/>
      <c r="AS504" s="216"/>
      <c r="AT504" s="216"/>
      <c r="AU504" s="216"/>
      <c r="AV504" s="216"/>
      <c r="AW504" s="216"/>
      <c r="AX504" s="216"/>
      <c r="AY504" s="216"/>
      <c r="AZ504" s="216"/>
      <c r="BA504" s="216"/>
      <c r="BB504" s="216"/>
      <c r="BC504" s="216"/>
      <c r="BD504" s="216"/>
      <c r="BE504" s="216"/>
      <c r="BF504" s="216"/>
      <c r="BG504" s="216"/>
      <c r="BH504" s="216"/>
      <c r="BI504" s="216"/>
      <c r="BJ504" s="216"/>
      <c r="BK504" s="216"/>
      <c r="BL504" s="216"/>
      <c r="BM504" s="216"/>
      <c r="BN504" s="216"/>
    </row>
    <row r="505" spans="1:66" s="209" customFormat="1" ht="25.5" outlineLevel="1">
      <c r="A505" s="194" t="s">
        <v>776</v>
      </c>
      <c r="B505" s="201">
        <v>91959</v>
      </c>
      <c r="C505" s="138" t="s">
        <v>1325</v>
      </c>
      <c r="D505" s="139" t="s">
        <v>1243</v>
      </c>
      <c r="E505" s="140" t="s">
        <v>108</v>
      </c>
      <c r="F505" s="182">
        <v>4</v>
      </c>
      <c r="G505" s="36"/>
      <c r="H505" s="2">
        <f t="shared" si="62"/>
        <v>0</v>
      </c>
      <c r="I505" s="184" t="e">
        <f t="shared" si="63"/>
        <v>#DIV/0!</v>
      </c>
      <c r="J505" s="144"/>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c r="AG505" s="208"/>
      <c r="AH505" s="208"/>
      <c r="AI505" s="208"/>
      <c r="AJ505" s="208"/>
      <c r="AK505" s="208"/>
      <c r="AL505" s="208"/>
      <c r="AM505" s="208"/>
      <c r="AN505" s="208"/>
      <c r="AO505" s="208"/>
      <c r="AP505" s="208"/>
      <c r="AQ505" s="208"/>
      <c r="AR505" s="208"/>
      <c r="AS505" s="208"/>
      <c r="AT505" s="208"/>
      <c r="AU505" s="208"/>
      <c r="AV505" s="208"/>
      <c r="AW505" s="208"/>
      <c r="AX505" s="208"/>
      <c r="AY505" s="208"/>
      <c r="AZ505" s="208"/>
      <c r="BA505" s="208"/>
      <c r="BB505" s="208"/>
      <c r="BC505" s="208"/>
      <c r="BD505" s="208"/>
      <c r="BE505" s="208"/>
      <c r="BF505" s="208"/>
      <c r="BG505" s="208"/>
      <c r="BH505" s="208"/>
      <c r="BI505" s="208"/>
      <c r="BJ505" s="208"/>
      <c r="BK505" s="208"/>
      <c r="BL505" s="208"/>
      <c r="BM505" s="208"/>
      <c r="BN505" s="208"/>
    </row>
    <row r="506" spans="1:66" s="217" customFormat="1" ht="25.5" outlineLevel="1">
      <c r="A506" s="194" t="s">
        <v>777</v>
      </c>
      <c r="B506" s="201">
        <v>91967</v>
      </c>
      <c r="C506" s="138" t="s">
        <v>1325</v>
      </c>
      <c r="D506" s="139" t="s">
        <v>1244</v>
      </c>
      <c r="E506" s="140" t="s">
        <v>108</v>
      </c>
      <c r="F506" s="182">
        <v>1</v>
      </c>
      <c r="G506" s="36"/>
      <c r="H506" s="2">
        <f t="shared" si="62"/>
        <v>0</v>
      </c>
      <c r="I506" s="184" t="e">
        <f t="shared" si="63"/>
        <v>#DIV/0!</v>
      </c>
      <c r="J506" s="144"/>
      <c r="K506" s="216"/>
      <c r="L506" s="216"/>
      <c r="M506" s="216"/>
      <c r="N506" s="216"/>
      <c r="O506" s="216"/>
      <c r="P506" s="216"/>
      <c r="Q506" s="216"/>
      <c r="R506" s="216"/>
      <c r="S506" s="216"/>
      <c r="T506" s="216"/>
      <c r="U506" s="216"/>
      <c r="V506" s="216"/>
      <c r="W506" s="216"/>
      <c r="X506" s="216"/>
      <c r="Y506" s="216"/>
      <c r="Z506" s="216"/>
      <c r="AA506" s="216"/>
      <c r="AB506" s="216"/>
      <c r="AC506" s="216"/>
      <c r="AD506" s="216"/>
      <c r="AE506" s="216"/>
      <c r="AF506" s="216"/>
      <c r="AG506" s="216"/>
      <c r="AH506" s="216"/>
      <c r="AI506" s="216"/>
      <c r="AJ506" s="216"/>
      <c r="AK506" s="216"/>
      <c r="AL506" s="216"/>
      <c r="AM506" s="216"/>
      <c r="AN506" s="216"/>
      <c r="AO506" s="216"/>
      <c r="AP506" s="216"/>
      <c r="AQ506" s="216"/>
      <c r="AR506" s="216"/>
      <c r="AS506" s="216"/>
      <c r="AT506" s="216"/>
      <c r="AU506" s="216"/>
      <c r="AV506" s="216"/>
      <c r="AW506" s="216"/>
      <c r="AX506" s="216"/>
      <c r="AY506" s="216"/>
      <c r="AZ506" s="216"/>
      <c r="BA506" s="216"/>
      <c r="BB506" s="216"/>
      <c r="BC506" s="216"/>
      <c r="BD506" s="216"/>
      <c r="BE506" s="216"/>
      <c r="BF506" s="216"/>
      <c r="BG506" s="216"/>
      <c r="BH506" s="216"/>
      <c r="BI506" s="216"/>
      <c r="BJ506" s="216"/>
      <c r="BK506" s="216"/>
      <c r="BL506" s="216"/>
      <c r="BM506" s="216"/>
      <c r="BN506" s="216"/>
    </row>
    <row r="507" spans="1:66" s="217" customFormat="1" ht="25.5" outlineLevel="1">
      <c r="A507" s="194" t="s">
        <v>778</v>
      </c>
      <c r="B507" s="201">
        <v>91996</v>
      </c>
      <c r="C507" s="138" t="s">
        <v>1325</v>
      </c>
      <c r="D507" s="139" t="s">
        <v>1236</v>
      </c>
      <c r="E507" s="140" t="s">
        <v>108</v>
      </c>
      <c r="F507" s="182">
        <v>12</v>
      </c>
      <c r="G507" s="36"/>
      <c r="H507" s="2">
        <f t="shared" si="62"/>
        <v>0</v>
      </c>
      <c r="I507" s="184" t="e">
        <f t="shared" si="63"/>
        <v>#DIV/0!</v>
      </c>
      <c r="J507" s="144"/>
      <c r="K507" s="216"/>
      <c r="L507" s="216"/>
      <c r="M507" s="216"/>
      <c r="N507" s="216"/>
      <c r="O507" s="216"/>
      <c r="P507" s="216"/>
      <c r="Q507" s="216"/>
      <c r="R507" s="216"/>
      <c r="S507" s="216"/>
      <c r="T507" s="216"/>
      <c r="U507" s="216"/>
      <c r="V507" s="216"/>
      <c r="W507" s="216"/>
      <c r="X507" s="216"/>
      <c r="Y507" s="216"/>
      <c r="Z507" s="216"/>
      <c r="AA507" s="216"/>
      <c r="AB507" s="216"/>
      <c r="AC507" s="216"/>
      <c r="AD507" s="216"/>
      <c r="AE507" s="216"/>
      <c r="AF507" s="216"/>
      <c r="AG507" s="216"/>
      <c r="AH507" s="216"/>
      <c r="AI507" s="216"/>
      <c r="AJ507" s="216"/>
      <c r="AK507" s="216"/>
      <c r="AL507" s="216"/>
      <c r="AM507" s="216"/>
      <c r="AN507" s="216"/>
      <c r="AO507" s="216"/>
      <c r="AP507" s="216"/>
      <c r="AQ507" s="216"/>
      <c r="AR507" s="216"/>
      <c r="AS507" s="216"/>
      <c r="AT507" s="216"/>
      <c r="AU507" s="216"/>
      <c r="AV507" s="216"/>
      <c r="AW507" s="216"/>
      <c r="AX507" s="216"/>
      <c r="AY507" s="216"/>
      <c r="AZ507" s="216"/>
      <c r="BA507" s="216"/>
      <c r="BB507" s="216"/>
      <c r="BC507" s="216"/>
      <c r="BD507" s="216"/>
      <c r="BE507" s="216"/>
      <c r="BF507" s="216"/>
      <c r="BG507" s="216"/>
      <c r="BH507" s="216"/>
      <c r="BI507" s="216"/>
      <c r="BJ507" s="216"/>
      <c r="BK507" s="216"/>
      <c r="BL507" s="216"/>
      <c r="BM507" s="216"/>
      <c r="BN507" s="216"/>
    </row>
    <row r="508" spans="1:66" s="217" customFormat="1" ht="38.25" outlineLevel="1">
      <c r="A508" s="194" t="s">
        <v>779</v>
      </c>
      <c r="B508" s="201">
        <v>97586</v>
      </c>
      <c r="C508" s="138" t="s">
        <v>1325</v>
      </c>
      <c r="D508" s="139" t="s">
        <v>1245</v>
      </c>
      <c r="E508" s="140" t="s">
        <v>108</v>
      </c>
      <c r="F508" s="182">
        <v>8</v>
      </c>
      <c r="G508" s="36"/>
      <c r="H508" s="2">
        <f t="shared" si="62"/>
        <v>0</v>
      </c>
      <c r="I508" s="184" t="e">
        <f t="shared" si="63"/>
        <v>#DIV/0!</v>
      </c>
      <c r="J508" s="144"/>
      <c r="K508" s="216"/>
      <c r="L508" s="216"/>
      <c r="M508" s="216"/>
      <c r="N508" s="216"/>
      <c r="O508" s="216"/>
      <c r="P508" s="216"/>
      <c r="Q508" s="216"/>
      <c r="R508" s="216"/>
      <c r="S508" s="216"/>
      <c r="T508" s="216"/>
      <c r="U508" s="216"/>
      <c r="V508" s="216"/>
      <c r="W508" s="216"/>
      <c r="X508" s="216"/>
      <c r="Y508" s="216"/>
      <c r="Z508" s="216"/>
      <c r="AA508" s="216"/>
      <c r="AB508" s="216"/>
      <c r="AC508" s="216"/>
      <c r="AD508" s="216"/>
      <c r="AE508" s="216"/>
      <c r="AF508" s="216"/>
      <c r="AG508" s="216"/>
      <c r="AH508" s="216"/>
      <c r="AI508" s="216"/>
      <c r="AJ508" s="216"/>
      <c r="AK508" s="216"/>
      <c r="AL508" s="216"/>
      <c r="AM508" s="216"/>
      <c r="AN508" s="216"/>
      <c r="AO508" s="216"/>
      <c r="AP508" s="216"/>
      <c r="AQ508" s="216"/>
      <c r="AR508" s="216"/>
      <c r="AS508" s="216"/>
      <c r="AT508" s="216"/>
      <c r="AU508" s="216"/>
      <c r="AV508" s="216"/>
      <c r="AW508" s="216"/>
      <c r="AX508" s="216"/>
      <c r="AY508" s="216"/>
      <c r="AZ508" s="216"/>
      <c r="BA508" s="216"/>
      <c r="BB508" s="216"/>
      <c r="BC508" s="216"/>
      <c r="BD508" s="216"/>
      <c r="BE508" s="216"/>
      <c r="BF508" s="216"/>
      <c r="BG508" s="216"/>
      <c r="BH508" s="216"/>
      <c r="BI508" s="216"/>
      <c r="BJ508" s="216"/>
      <c r="BK508" s="216"/>
      <c r="BL508" s="216"/>
      <c r="BM508" s="216"/>
      <c r="BN508" s="216"/>
    </row>
    <row r="509" spans="1:66" s="217" customFormat="1" ht="38.25" outlineLevel="1">
      <c r="A509" s="194" t="s">
        <v>780</v>
      </c>
      <c r="B509" s="201">
        <v>97587</v>
      </c>
      <c r="C509" s="138" t="s">
        <v>1325</v>
      </c>
      <c r="D509" s="139" t="s">
        <v>1246</v>
      </c>
      <c r="E509" s="140" t="s">
        <v>108</v>
      </c>
      <c r="F509" s="182">
        <v>18</v>
      </c>
      <c r="G509" s="36"/>
      <c r="H509" s="2">
        <f t="shared" si="62"/>
        <v>0</v>
      </c>
      <c r="I509" s="184" t="e">
        <f t="shared" si="63"/>
        <v>#DIV/0!</v>
      </c>
      <c r="J509" s="144"/>
      <c r="K509" s="216"/>
      <c r="L509" s="216"/>
      <c r="M509" s="216"/>
      <c r="N509" s="216"/>
      <c r="O509" s="216"/>
      <c r="P509" s="216"/>
      <c r="Q509" s="216"/>
      <c r="R509" s="216"/>
      <c r="S509" s="216"/>
      <c r="T509" s="216"/>
      <c r="U509" s="216"/>
      <c r="V509" s="216"/>
      <c r="W509" s="216"/>
      <c r="X509" s="216"/>
      <c r="Y509" s="216"/>
      <c r="Z509" s="216"/>
      <c r="AA509" s="216"/>
      <c r="AB509" s="216"/>
      <c r="AC509" s="216"/>
      <c r="AD509" s="216"/>
      <c r="AE509" s="216"/>
      <c r="AF509" s="216"/>
      <c r="AG509" s="216"/>
      <c r="AH509" s="216"/>
      <c r="AI509" s="216"/>
      <c r="AJ509" s="216"/>
      <c r="AK509" s="216"/>
      <c r="AL509" s="216"/>
      <c r="AM509" s="216"/>
      <c r="AN509" s="216"/>
      <c r="AO509" s="216"/>
      <c r="AP509" s="216"/>
      <c r="AQ509" s="216"/>
      <c r="AR509" s="216"/>
      <c r="AS509" s="216"/>
      <c r="AT509" s="216"/>
      <c r="AU509" s="216"/>
      <c r="AV509" s="216"/>
      <c r="AW509" s="216"/>
      <c r="AX509" s="216"/>
      <c r="AY509" s="216"/>
      <c r="AZ509" s="216"/>
      <c r="BA509" s="216"/>
      <c r="BB509" s="216"/>
      <c r="BC509" s="216"/>
      <c r="BD509" s="216"/>
      <c r="BE509" s="216"/>
      <c r="BF509" s="216"/>
      <c r="BG509" s="216"/>
      <c r="BH509" s="216"/>
      <c r="BI509" s="216"/>
      <c r="BJ509" s="216"/>
      <c r="BK509" s="216"/>
      <c r="BL509" s="216"/>
      <c r="BM509" s="216"/>
      <c r="BN509" s="216"/>
    </row>
    <row r="510" spans="1:66" s="209" customFormat="1" ht="38.25" outlineLevel="1">
      <c r="A510" s="194" t="s">
        <v>781</v>
      </c>
      <c r="B510" s="201" t="s">
        <v>305</v>
      </c>
      <c r="C510" s="138" t="s">
        <v>1327</v>
      </c>
      <c r="D510" s="139" t="s">
        <v>1247</v>
      </c>
      <c r="E510" s="140" t="s">
        <v>108</v>
      </c>
      <c r="F510" s="182">
        <v>102</v>
      </c>
      <c r="G510" s="36"/>
      <c r="H510" s="2">
        <f t="shared" si="62"/>
        <v>0</v>
      </c>
      <c r="I510" s="184" t="e">
        <f t="shared" si="63"/>
        <v>#DIV/0!</v>
      </c>
      <c r="J510" s="144"/>
      <c r="K510" s="208"/>
      <c r="L510" s="208"/>
      <c r="M510" s="208"/>
      <c r="N510" s="208"/>
      <c r="O510" s="208"/>
      <c r="P510" s="208"/>
      <c r="Q510" s="208"/>
      <c r="R510" s="208"/>
      <c r="S510" s="208"/>
      <c r="T510" s="208"/>
      <c r="U510" s="208"/>
      <c r="V510" s="208"/>
      <c r="W510" s="208"/>
      <c r="X510" s="208"/>
      <c r="Y510" s="208"/>
      <c r="Z510" s="208"/>
      <c r="AA510" s="208"/>
      <c r="AB510" s="208"/>
      <c r="AC510" s="208"/>
      <c r="AD510" s="208"/>
      <c r="AE510" s="208"/>
      <c r="AF510" s="208"/>
      <c r="AG510" s="208"/>
      <c r="AH510" s="208"/>
      <c r="AI510" s="208"/>
      <c r="AJ510" s="208"/>
      <c r="AK510" s="208"/>
      <c r="AL510" s="208"/>
      <c r="AM510" s="208"/>
      <c r="AN510" s="208"/>
      <c r="AO510" s="208"/>
      <c r="AP510" s="208"/>
      <c r="AQ510" s="208"/>
      <c r="AR510" s="208"/>
      <c r="AS510" s="208"/>
      <c r="AT510" s="208"/>
      <c r="AU510" s="208"/>
      <c r="AV510" s="208"/>
      <c r="AW510" s="208"/>
      <c r="AX510" s="208"/>
      <c r="AY510" s="208"/>
      <c r="AZ510" s="208"/>
      <c r="BA510" s="208"/>
      <c r="BB510" s="208"/>
      <c r="BC510" s="208"/>
      <c r="BD510" s="208"/>
      <c r="BE510" s="208"/>
      <c r="BF510" s="208"/>
      <c r="BG510" s="208"/>
      <c r="BH510" s="208"/>
      <c r="BI510" s="208"/>
      <c r="BJ510" s="208"/>
      <c r="BK510" s="208"/>
      <c r="BL510" s="208"/>
      <c r="BM510" s="208"/>
      <c r="BN510" s="208"/>
    </row>
    <row r="511" spans="1:66" s="217" customFormat="1" ht="38.25" outlineLevel="1">
      <c r="A511" s="194" t="s">
        <v>782</v>
      </c>
      <c r="B511" s="201" t="s">
        <v>306</v>
      </c>
      <c r="C511" s="138" t="s">
        <v>1327</v>
      </c>
      <c r="D511" s="139" t="s">
        <v>1248</v>
      </c>
      <c r="E511" s="140" t="s">
        <v>108</v>
      </c>
      <c r="F511" s="182">
        <v>40</v>
      </c>
      <c r="G511" s="36"/>
      <c r="H511" s="2">
        <f t="shared" si="62"/>
        <v>0</v>
      </c>
      <c r="I511" s="184" t="e">
        <f t="shared" si="63"/>
        <v>#DIV/0!</v>
      </c>
      <c r="J511" s="144"/>
      <c r="K511" s="216"/>
      <c r="L511" s="216"/>
      <c r="M511" s="216"/>
      <c r="N511" s="216"/>
      <c r="O511" s="216"/>
      <c r="P511" s="216"/>
      <c r="Q511" s="216"/>
      <c r="R511" s="216"/>
      <c r="S511" s="216"/>
      <c r="T511" s="216"/>
      <c r="U511" s="216"/>
      <c r="V511" s="216"/>
      <c r="W511" s="216"/>
      <c r="X511" s="216"/>
      <c r="Y511" s="216"/>
      <c r="Z511" s="216"/>
      <c r="AA511" s="216"/>
      <c r="AB511" s="216"/>
      <c r="AC511" s="216"/>
      <c r="AD511" s="216"/>
      <c r="AE511" s="216"/>
      <c r="AF511" s="216"/>
      <c r="AG511" s="216"/>
      <c r="AH511" s="216"/>
      <c r="AI511" s="216"/>
      <c r="AJ511" s="216"/>
      <c r="AK511" s="216"/>
      <c r="AL511" s="216"/>
      <c r="AM511" s="216"/>
      <c r="AN511" s="216"/>
      <c r="AO511" s="216"/>
      <c r="AP511" s="216"/>
      <c r="AQ511" s="216"/>
      <c r="AR511" s="216"/>
      <c r="AS511" s="216"/>
      <c r="AT511" s="216"/>
      <c r="AU511" s="216"/>
      <c r="AV511" s="216"/>
      <c r="AW511" s="216"/>
      <c r="AX511" s="216"/>
      <c r="AY511" s="216"/>
      <c r="AZ511" s="216"/>
      <c r="BA511" s="216"/>
      <c r="BB511" s="216"/>
      <c r="BC511" s="216"/>
      <c r="BD511" s="216"/>
      <c r="BE511" s="216"/>
      <c r="BF511" s="216"/>
      <c r="BG511" s="216"/>
      <c r="BH511" s="216"/>
      <c r="BI511" s="216"/>
      <c r="BJ511" s="216"/>
      <c r="BK511" s="216"/>
      <c r="BL511" s="216"/>
      <c r="BM511" s="216"/>
      <c r="BN511" s="216"/>
    </row>
    <row r="512" spans="1:66" s="217" customFormat="1" ht="25.5" outlineLevel="1">
      <c r="A512" s="194" t="s">
        <v>783</v>
      </c>
      <c r="B512" s="201" t="s">
        <v>371</v>
      </c>
      <c r="C512" s="138" t="s">
        <v>1327</v>
      </c>
      <c r="D512" s="139" t="s">
        <v>1249</v>
      </c>
      <c r="E512" s="140" t="s">
        <v>108</v>
      </c>
      <c r="F512" s="182">
        <v>9</v>
      </c>
      <c r="G512" s="36"/>
      <c r="H512" s="2">
        <f t="shared" si="62"/>
        <v>0</v>
      </c>
      <c r="I512" s="184" t="e">
        <f t="shared" si="63"/>
        <v>#DIV/0!</v>
      </c>
      <c r="J512" s="144"/>
      <c r="K512" s="216"/>
      <c r="L512" s="216"/>
      <c r="M512" s="216"/>
      <c r="N512" s="216"/>
      <c r="O512" s="216"/>
      <c r="P512" s="216"/>
      <c r="Q512" s="216"/>
      <c r="R512" s="216"/>
      <c r="S512" s="216"/>
      <c r="T512" s="216"/>
      <c r="U512" s="216"/>
      <c r="V512" s="216"/>
      <c r="W512" s="216"/>
      <c r="X512" s="216"/>
      <c r="Y512" s="216"/>
      <c r="Z512" s="216"/>
      <c r="AA512" s="216"/>
      <c r="AB512" s="216"/>
      <c r="AC512" s="216"/>
      <c r="AD512" s="216"/>
      <c r="AE512" s="216"/>
      <c r="AF512" s="216"/>
      <c r="AG512" s="216"/>
      <c r="AH512" s="216"/>
      <c r="AI512" s="216"/>
      <c r="AJ512" s="216"/>
      <c r="AK512" s="216"/>
      <c r="AL512" s="216"/>
      <c r="AM512" s="216"/>
      <c r="AN512" s="216"/>
      <c r="AO512" s="216"/>
      <c r="AP512" s="216"/>
      <c r="AQ512" s="216"/>
      <c r="AR512" s="216"/>
      <c r="AS512" s="216"/>
      <c r="AT512" s="216"/>
      <c r="AU512" s="216"/>
      <c r="AV512" s="216"/>
      <c r="AW512" s="216"/>
      <c r="AX512" s="216"/>
      <c r="AY512" s="216"/>
      <c r="AZ512" s="216"/>
      <c r="BA512" s="216"/>
      <c r="BB512" s="216"/>
      <c r="BC512" s="216"/>
      <c r="BD512" s="216"/>
      <c r="BE512" s="216"/>
      <c r="BF512" s="216"/>
      <c r="BG512" s="216"/>
      <c r="BH512" s="216"/>
      <c r="BI512" s="216"/>
      <c r="BJ512" s="216"/>
      <c r="BK512" s="216"/>
      <c r="BL512" s="216"/>
      <c r="BM512" s="216"/>
      <c r="BN512" s="216"/>
    </row>
    <row r="513" spans="1:66" s="217" customFormat="1" ht="12.75" outlineLevel="1">
      <c r="A513" s="194" t="s">
        <v>784</v>
      </c>
      <c r="B513" s="201" t="s">
        <v>299</v>
      </c>
      <c r="C513" s="138" t="s">
        <v>1327</v>
      </c>
      <c r="D513" s="139" t="s">
        <v>1250</v>
      </c>
      <c r="E513" s="140" t="s">
        <v>108</v>
      </c>
      <c r="F513" s="182">
        <v>36</v>
      </c>
      <c r="G513" s="36"/>
      <c r="H513" s="2">
        <f t="shared" si="62"/>
        <v>0</v>
      </c>
      <c r="I513" s="184" t="e">
        <f t="shared" si="63"/>
        <v>#DIV/0!</v>
      </c>
      <c r="J513" s="144"/>
      <c r="K513" s="216"/>
      <c r="L513" s="216"/>
      <c r="M513" s="216"/>
      <c r="N513" s="216"/>
      <c r="O513" s="216"/>
      <c r="P513" s="216"/>
      <c r="Q513" s="216"/>
      <c r="R513" s="216"/>
      <c r="S513" s="216"/>
      <c r="T513" s="216"/>
      <c r="U513" s="216"/>
      <c r="V513" s="216"/>
      <c r="W513" s="216"/>
      <c r="X513" s="216"/>
      <c r="Y513" s="216"/>
      <c r="Z513" s="216"/>
      <c r="AA513" s="216"/>
      <c r="AB513" s="216"/>
      <c r="AC513" s="216"/>
      <c r="AD513" s="216"/>
      <c r="AE513" s="216"/>
      <c r="AF513" s="216"/>
      <c r="AG513" s="216"/>
      <c r="AH513" s="216"/>
      <c r="AI513" s="216"/>
      <c r="AJ513" s="216"/>
      <c r="AK513" s="216"/>
      <c r="AL513" s="216"/>
      <c r="AM513" s="216"/>
      <c r="AN513" s="216"/>
      <c r="AO513" s="216"/>
      <c r="AP513" s="216"/>
      <c r="AQ513" s="216"/>
      <c r="AR513" s="216"/>
      <c r="AS513" s="216"/>
      <c r="AT513" s="216"/>
      <c r="AU513" s="216"/>
      <c r="AV513" s="216"/>
      <c r="AW513" s="216"/>
      <c r="AX513" s="216"/>
      <c r="AY513" s="216"/>
      <c r="AZ513" s="216"/>
      <c r="BA513" s="216"/>
      <c r="BB513" s="216"/>
      <c r="BC513" s="216"/>
      <c r="BD513" s="216"/>
      <c r="BE513" s="216"/>
      <c r="BF513" s="216"/>
      <c r="BG513" s="216"/>
      <c r="BH513" s="216"/>
      <c r="BI513" s="216"/>
      <c r="BJ513" s="216"/>
      <c r="BK513" s="216"/>
      <c r="BL513" s="216"/>
      <c r="BM513" s="216"/>
      <c r="BN513" s="216"/>
    </row>
    <row r="514" spans="1:66" s="217" customFormat="1" ht="12.75" outlineLevel="1">
      <c r="A514" s="194" t="s">
        <v>785</v>
      </c>
      <c r="B514" s="201" t="s">
        <v>300</v>
      </c>
      <c r="C514" s="138" t="s">
        <v>1327</v>
      </c>
      <c r="D514" s="139" t="s">
        <v>1251</v>
      </c>
      <c r="E514" s="140" t="s">
        <v>108</v>
      </c>
      <c r="F514" s="182">
        <v>300</v>
      </c>
      <c r="G514" s="36"/>
      <c r="H514" s="2">
        <f t="shared" si="62"/>
        <v>0</v>
      </c>
      <c r="I514" s="184" t="e">
        <f t="shared" si="63"/>
        <v>#DIV/0!</v>
      </c>
      <c r="J514" s="144"/>
      <c r="K514" s="216"/>
      <c r="L514" s="216"/>
      <c r="M514" s="216"/>
      <c r="N514" s="216"/>
      <c r="O514" s="216"/>
      <c r="P514" s="216"/>
      <c r="Q514" s="216"/>
      <c r="R514" s="216"/>
      <c r="S514" s="216"/>
      <c r="T514" s="216"/>
      <c r="U514" s="216"/>
      <c r="V514" s="216"/>
      <c r="W514" s="216"/>
      <c r="X514" s="216"/>
      <c r="Y514" s="216"/>
      <c r="Z514" s="216"/>
      <c r="AA514" s="216"/>
      <c r="AB514" s="216"/>
      <c r="AC514" s="216"/>
      <c r="AD514" s="216"/>
      <c r="AE514" s="216"/>
      <c r="AF514" s="216"/>
      <c r="AG514" s="216"/>
      <c r="AH514" s="216"/>
      <c r="AI514" s="216"/>
      <c r="AJ514" s="216"/>
      <c r="AK514" s="216"/>
      <c r="AL514" s="216"/>
      <c r="AM514" s="216"/>
      <c r="AN514" s="216"/>
      <c r="AO514" s="216"/>
      <c r="AP514" s="216"/>
      <c r="AQ514" s="216"/>
      <c r="AR514" s="216"/>
      <c r="AS514" s="216"/>
      <c r="AT514" s="216"/>
      <c r="AU514" s="216"/>
      <c r="AV514" s="216"/>
      <c r="AW514" s="216"/>
      <c r="AX514" s="216"/>
      <c r="AY514" s="216"/>
      <c r="AZ514" s="216"/>
      <c r="BA514" s="216"/>
      <c r="BB514" s="216"/>
      <c r="BC514" s="216"/>
      <c r="BD514" s="216"/>
      <c r="BE514" s="216"/>
      <c r="BF514" s="216"/>
      <c r="BG514" s="216"/>
      <c r="BH514" s="216"/>
      <c r="BI514" s="216"/>
      <c r="BJ514" s="216"/>
      <c r="BK514" s="216"/>
      <c r="BL514" s="216"/>
      <c r="BM514" s="216"/>
      <c r="BN514" s="216"/>
    </row>
    <row r="515" spans="1:66" s="209" customFormat="1" ht="25.5" outlineLevel="1">
      <c r="A515" s="194" t="s">
        <v>786</v>
      </c>
      <c r="B515" s="201" t="s">
        <v>302</v>
      </c>
      <c r="C515" s="138" t="s">
        <v>1327</v>
      </c>
      <c r="D515" s="139" t="s">
        <v>1252</v>
      </c>
      <c r="E515" s="140" t="s">
        <v>108</v>
      </c>
      <c r="F515" s="182">
        <v>4</v>
      </c>
      <c r="G515" s="36"/>
      <c r="H515" s="2">
        <f t="shared" si="62"/>
        <v>0</v>
      </c>
      <c r="I515" s="184" t="e">
        <f t="shared" si="63"/>
        <v>#DIV/0!</v>
      </c>
      <c r="J515" s="144"/>
      <c r="K515" s="208"/>
      <c r="L515" s="208"/>
      <c r="M515" s="208"/>
      <c r="N515" s="208"/>
      <c r="O515" s="208"/>
      <c r="P515" s="208"/>
      <c r="Q515" s="208"/>
      <c r="R515" s="208"/>
      <c r="S515" s="208"/>
      <c r="T515" s="208"/>
      <c r="U515" s="208"/>
      <c r="V515" s="208"/>
      <c r="W515" s="208"/>
      <c r="X515" s="208"/>
      <c r="Y515" s="208"/>
      <c r="Z515" s="208"/>
      <c r="AA515" s="208"/>
      <c r="AB515" s="208"/>
      <c r="AC515" s="208"/>
      <c r="AD515" s="208"/>
      <c r="AE515" s="208"/>
      <c r="AF515" s="208"/>
      <c r="AG515" s="208"/>
      <c r="AH515" s="208"/>
      <c r="AI515" s="208"/>
      <c r="AJ515" s="208"/>
      <c r="AK515" s="208"/>
      <c r="AL515" s="208"/>
      <c r="AM515" s="208"/>
      <c r="AN515" s="208"/>
      <c r="AO515" s="208"/>
      <c r="AP515" s="208"/>
      <c r="AQ515" s="208"/>
      <c r="AR515" s="208"/>
      <c r="AS515" s="208"/>
      <c r="AT515" s="208"/>
      <c r="AU515" s="208"/>
      <c r="AV515" s="208"/>
      <c r="AW515" s="208"/>
      <c r="AX515" s="208"/>
      <c r="AY515" s="208"/>
      <c r="AZ515" s="208"/>
      <c r="BA515" s="208"/>
      <c r="BB515" s="208"/>
      <c r="BC515" s="208"/>
      <c r="BD515" s="208"/>
      <c r="BE515" s="208"/>
      <c r="BF515" s="208"/>
      <c r="BG515" s="208"/>
      <c r="BH515" s="208"/>
      <c r="BI515" s="208"/>
      <c r="BJ515" s="208"/>
      <c r="BK515" s="208"/>
      <c r="BL515" s="208"/>
      <c r="BM515" s="208"/>
      <c r="BN515" s="208"/>
    </row>
    <row r="516" spans="1:66" s="217" customFormat="1" ht="25.5" outlineLevel="1">
      <c r="A516" s="194" t="s">
        <v>787</v>
      </c>
      <c r="B516" s="201" t="s">
        <v>303</v>
      </c>
      <c r="C516" s="138" t="s">
        <v>1327</v>
      </c>
      <c r="D516" s="139" t="s">
        <v>1253</v>
      </c>
      <c r="E516" s="140" t="s">
        <v>108</v>
      </c>
      <c r="F516" s="182">
        <v>1</v>
      </c>
      <c r="G516" s="36"/>
      <c r="H516" s="2">
        <f t="shared" si="62"/>
        <v>0</v>
      </c>
      <c r="I516" s="184" t="e">
        <f t="shared" si="63"/>
        <v>#DIV/0!</v>
      </c>
      <c r="J516" s="144"/>
      <c r="K516" s="216"/>
      <c r="L516" s="216"/>
      <c r="M516" s="216"/>
      <c r="N516" s="216"/>
      <c r="O516" s="216"/>
      <c r="P516" s="216"/>
      <c r="Q516" s="216"/>
      <c r="R516" s="216"/>
      <c r="S516" s="216"/>
      <c r="T516" s="216"/>
      <c r="U516" s="216"/>
      <c r="V516" s="216"/>
      <c r="W516" s="216"/>
      <c r="X516" s="216"/>
      <c r="Y516" s="216"/>
      <c r="Z516" s="216"/>
      <c r="AA516" s="216"/>
      <c r="AB516" s="216"/>
      <c r="AC516" s="216"/>
      <c r="AD516" s="216"/>
      <c r="AE516" s="216"/>
      <c r="AF516" s="216"/>
      <c r="AG516" s="216"/>
      <c r="AH516" s="216"/>
      <c r="AI516" s="216"/>
      <c r="AJ516" s="216"/>
      <c r="AK516" s="216"/>
      <c r="AL516" s="216"/>
      <c r="AM516" s="216"/>
      <c r="AN516" s="216"/>
      <c r="AO516" s="216"/>
      <c r="AP516" s="216"/>
      <c r="AQ516" s="216"/>
      <c r="AR516" s="216"/>
      <c r="AS516" s="216"/>
      <c r="AT516" s="216"/>
      <c r="AU516" s="216"/>
      <c r="AV516" s="216"/>
      <c r="AW516" s="216"/>
      <c r="AX516" s="216"/>
      <c r="AY516" s="216"/>
      <c r="AZ516" s="216"/>
      <c r="BA516" s="216"/>
      <c r="BB516" s="216"/>
      <c r="BC516" s="216"/>
      <c r="BD516" s="216"/>
      <c r="BE516" s="216"/>
      <c r="BF516" s="216"/>
      <c r="BG516" s="216"/>
      <c r="BH516" s="216"/>
      <c r="BI516" s="216"/>
      <c r="BJ516" s="216"/>
      <c r="BK516" s="216"/>
      <c r="BL516" s="216"/>
      <c r="BM516" s="216"/>
      <c r="BN516" s="216"/>
    </row>
    <row r="517" spans="1:66" s="217" customFormat="1" ht="12.75" outlineLevel="1">
      <c r="A517" s="194" t="s">
        <v>788</v>
      </c>
      <c r="B517" s="201" t="s">
        <v>297</v>
      </c>
      <c r="C517" s="138" t="s">
        <v>1327</v>
      </c>
      <c r="D517" s="139" t="s">
        <v>1254</v>
      </c>
      <c r="E517" s="140" t="s">
        <v>108</v>
      </c>
      <c r="F517" s="182">
        <v>17</v>
      </c>
      <c r="G517" s="36"/>
      <c r="H517" s="2">
        <f t="shared" si="62"/>
        <v>0</v>
      </c>
      <c r="I517" s="184" t="e">
        <f t="shared" si="63"/>
        <v>#DIV/0!</v>
      </c>
      <c r="J517" s="144"/>
      <c r="K517" s="216"/>
      <c r="L517" s="216"/>
      <c r="M517" s="216"/>
      <c r="N517" s="216"/>
      <c r="O517" s="216"/>
      <c r="P517" s="216"/>
      <c r="Q517" s="216"/>
      <c r="R517" s="216"/>
      <c r="S517" s="216"/>
      <c r="T517" s="216"/>
      <c r="U517" s="216"/>
      <c r="V517" s="216"/>
      <c r="W517" s="216"/>
      <c r="X517" s="216"/>
      <c r="Y517" s="216"/>
      <c r="Z517" s="216"/>
      <c r="AA517" s="216"/>
      <c r="AB517" s="216"/>
      <c r="AC517" s="216"/>
      <c r="AD517" s="216"/>
      <c r="AE517" s="216"/>
      <c r="AF517" s="216"/>
      <c r="AG517" s="216"/>
      <c r="AH517" s="216"/>
      <c r="AI517" s="216"/>
      <c r="AJ517" s="216"/>
      <c r="AK517" s="216"/>
      <c r="AL517" s="216"/>
      <c r="AM517" s="216"/>
      <c r="AN517" s="216"/>
      <c r="AO517" s="216"/>
      <c r="AP517" s="216"/>
      <c r="AQ517" s="216"/>
      <c r="AR517" s="216"/>
      <c r="AS517" s="216"/>
      <c r="AT517" s="216"/>
      <c r="AU517" s="216"/>
      <c r="AV517" s="216"/>
      <c r="AW517" s="216"/>
      <c r="AX517" s="216"/>
      <c r="AY517" s="216"/>
      <c r="AZ517" s="216"/>
      <c r="BA517" s="216"/>
      <c r="BB517" s="216"/>
      <c r="BC517" s="216"/>
      <c r="BD517" s="216"/>
      <c r="BE517" s="216"/>
      <c r="BF517" s="216"/>
      <c r="BG517" s="216"/>
      <c r="BH517" s="216"/>
      <c r="BI517" s="216"/>
      <c r="BJ517" s="216"/>
      <c r="BK517" s="216"/>
      <c r="BL517" s="216"/>
      <c r="BM517" s="216"/>
      <c r="BN517" s="216"/>
    </row>
    <row r="518" spans="1:66" s="217" customFormat="1" ht="12.75" outlineLevel="1">
      <c r="A518" s="194" t="s">
        <v>789</v>
      </c>
      <c r="B518" s="201" t="s">
        <v>298</v>
      </c>
      <c r="C518" s="138" t="s">
        <v>1327</v>
      </c>
      <c r="D518" s="139" t="s">
        <v>1255</v>
      </c>
      <c r="E518" s="140" t="s">
        <v>108</v>
      </c>
      <c r="F518" s="182">
        <v>2</v>
      </c>
      <c r="G518" s="36"/>
      <c r="H518" s="2">
        <f t="shared" si="62"/>
        <v>0</v>
      </c>
      <c r="I518" s="184" t="e">
        <f t="shared" si="63"/>
        <v>#DIV/0!</v>
      </c>
      <c r="J518" s="144"/>
      <c r="K518" s="216"/>
      <c r="L518" s="216"/>
      <c r="M518" s="216"/>
      <c r="N518" s="216"/>
      <c r="O518" s="216"/>
      <c r="P518" s="216"/>
      <c r="Q518" s="216"/>
      <c r="R518" s="216"/>
      <c r="S518" s="216"/>
      <c r="T518" s="216"/>
      <c r="U518" s="216"/>
      <c r="V518" s="216"/>
      <c r="W518" s="216"/>
      <c r="X518" s="216"/>
      <c r="Y518" s="216"/>
      <c r="Z518" s="216"/>
      <c r="AA518" s="216"/>
      <c r="AB518" s="216"/>
      <c r="AC518" s="216"/>
      <c r="AD518" s="216"/>
      <c r="AE518" s="216"/>
      <c r="AF518" s="216"/>
      <c r="AG518" s="216"/>
      <c r="AH518" s="216"/>
      <c r="AI518" s="216"/>
      <c r="AJ518" s="216"/>
      <c r="AK518" s="216"/>
      <c r="AL518" s="216"/>
      <c r="AM518" s="216"/>
      <c r="AN518" s="216"/>
      <c r="AO518" s="216"/>
      <c r="AP518" s="216"/>
      <c r="AQ518" s="216"/>
      <c r="AR518" s="216"/>
      <c r="AS518" s="216"/>
      <c r="AT518" s="216"/>
      <c r="AU518" s="216"/>
      <c r="AV518" s="216"/>
      <c r="AW518" s="216"/>
      <c r="AX518" s="216"/>
      <c r="AY518" s="216"/>
      <c r="AZ518" s="216"/>
      <c r="BA518" s="216"/>
      <c r="BB518" s="216"/>
      <c r="BC518" s="216"/>
      <c r="BD518" s="216"/>
      <c r="BE518" s="216"/>
      <c r="BF518" s="216"/>
      <c r="BG518" s="216"/>
      <c r="BH518" s="216"/>
      <c r="BI518" s="216"/>
      <c r="BJ518" s="216"/>
      <c r="BK518" s="216"/>
      <c r="BL518" s="216"/>
      <c r="BM518" s="216"/>
      <c r="BN518" s="216"/>
    </row>
    <row r="519" spans="1:66" s="217" customFormat="1" ht="25.5" outlineLevel="1">
      <c r="A519" s="194" t="s">
        <v>790</v>
      </c>
      <c r="B519" s="201" t="s">
        <v>304</v>
      </c>
      <c r="C519" s="138" t="s">
        <v>1327</v>
      </c>
      <c r="D519" s="139" t="s">
        <v>1256</v>
      </c>
      <c r="E519" s="140" t="s">
        <v>108</v>
      </c>
      <c r="F519" s="182">
        <v>16</v>
      </c>
      <c r="G519" s="36"/>
      <c r="H519" s="2">
        <f t="shared" si="62"/>
        <v>0</v>
      </c>
      <c r="I519" s="184" t="e">
        <f t="shared" si="63"/>
        <v>#DIV/0!</v>
      </c>
      <c r="J519" s="144"/>
      <c r="K519" s="216"/>
      <c r="L519" s="216"/>
      <c r="M519" s="216"/>
      <c r="N519" s="216"/>
      <c r="O519" s="216"/>
      <c r="P519" s="216"/>
      <c r="Q519" s="216"/>
      <c r="R519" s="216"/>
      <c r="S519" s="216"/>
      <c r="T519" s="216"/>
      <c r="U519" s="216"/>
      <c r="V519" s="216"/>
      <c r="W519" s="216"/>
      <c r="X519" s="216"/>
      <c r="Y519" s="216"/>
      <c r="Z519" s="216"/>
      <c r="AA519" s="216"/>
      <c r="AB519" s="216"/>
      <c r="AC519" s="216"/>
      <c r="AD519" s="216"/>
      <c r="AE519" s="216"/>
      <c r="AF519" s="216"/>
      <c r="AG519" s="216"/>
      <c r="AH519" s="216"/>
      <c r="AI519" s="216"/>
      <c r="AJ519" s="216"/>
      <c r="AK519" s="216"/>
      <c r="AL519" s="216"/>
      <c r="AM519" s="216"/>
      <c r="AN519" s="216"/>
      <c r="AO519" s="216"/>
      <c r="AP519" s="216"/>
      <c r="AQ519" s="216"/>
      <c r="AR519" s="216"/>
      <c r="AS519" s="216"/>
      <c r="AT519" s="216"/>
      <c r="AU519" s="216"/>
      <c r="AV519" s="216"/>
      <c r="AW519" s="216"/>
      <c r="AX519" s="216"/>
      <c r="AY519" s="216"/>
      <c r="AZ519" s="216"/>
      <c r="BA519" s="216"/>
      <c r="BB519" s="216"/>
      <c r="BC519" s="216"/>
      <c r="BD519" s="216"/>
      <c r="BE519" s="216"/>
      <c r="BF519" s="216"/>
      <c r="BG519" s="216"/>
      <c r="BH519" s="216"/>
      <c r="BI519" s="216"/>
      <c r="BJ519" s="216"/>
      <c r="BK519" s="216"/>
      <c r="BL519" s="216"/>
      <c r="BM519" s="216"/>
      <c r="BN519" s="216"/>
    </row>
    <row r="520" spans="1:66" s="217" customFormat="1" ht="25.5" outlineLevel="1">
      <c r="A520" s="194" t="s">
        <v>791</v>
      </c>
      <c r="B520" s="201" t="s">
        <v>301</v>
      </c>
      <c r="C520" s="138" t="s">
        <v>1327</v>
      </c>
      <c r="D520" s="139" t="s">
        <v>1257</v>
      </c>
      <c r="E520" s="140" t="s">
        <v>108</v>
      </c>
      <c r="F520" s="182">
        <v>32</v>
      </c>
      <c r="G520" s="36"/>
      <c r="H520" s="2">
        <f t="shared" si="62"/>
        <v>0</v>
      </c>
      <c r="I520" s="184" t="e">
        <f t="shared" si="63"/>
        <v>#DIV/0!</v>
      </c>
      <c r="J520" s="144"/>
      <c r="K520" s="216"/>
      <c r="L520" s="216"/>
      <c r="M520" s="216"/>
      <c r="N520" s="216"/>
      <c r="O520" s="216"/>
      <c r="P520" s="216"/>
      <c r="Q520" s="216"/>
      <c r="R520" s="216"/>
      <c r="S520" s="216"/>
      <c r="T520" s="216"/>
      <c r="U520" s="216"/>
      <c r="V520" s="216"/>
      <c r="W520" s="216"/>
      <c r="X520" s="216"/>
      <c r="Y520" s="216"/>
      <c r="Z520" s="216"/>
      <c r="AA520" s="216"/>
      <c r="AB520" s="216"/>
      <c r="AC520" s="216"/>
      <c r="AD520" s="216"/>
      <c r="AE520" s="216"/>
      <c r="AF520" s="216"/>
      <c r="AG520" s="216"/>
      <c r="AH520" s="216"/>
      <c r="AI520" s="216"/>
      <c r="AJ520" s="216"/>
      <c r="AK520" s="216"/>
      <c r="AL520" s="216"/>
      <c r="AM520" s="216"/>
      <c r="AN520" s="216"/>
      <c r="AO520" s="216"/>
      <c r="AP520" s="216"/>
      <c r="AQ520" s="216"/>
      <c r="AR520" s="216"/>
      <c r="AS520" s="216"/>
      <c r="AT520" s="216"/>
      <c r="AU520" s="216"/>
      <c r="AV520" s="216"/>
      <c r="AW520" s="216"/>
      <c r="AX520" s="216"/>
      <c r="AY520" s="216"/>
      <c r="AZ520" s="216"/>
      <c r="BA520" s="216"/>
      <c r="BB520" s="216"/>
      <c r="BC520" s="216"/>
      <c r="BD520" s="216"/>
      <c r="BE520" s="216"/>
      <c r="BF520" s="216"/>
      <c r="BG520" s="216"/>
      <c r="BH520" s="216"/>
      <c r="BI520" s="216"/>
      <c r="BJ520" s="216"/>
      <c r="BK520" s="216"/>
      <c r="BL520" s="216"/>
      <c r="BM520" s="216"/>
      <c r="BN520" s="216"/>
    </row>
    <row r="521" spans="1:66" s="209" customFormat="1" ht="12.75" outlineLevel="1">
      <c r="A521" s="496" t="s">
        <v>792</v>
      </c>
      <c r="B521" s="497"/>
      <c r="C521" s="146"/>
      <c r="D521" s="153" t="s">
        <v>797</v>
      </c>
      <c r="E521" s="148">
        <f>SUM(H522:H525)</f>
        <v>0</v>
      </c>
      <c r="F521" s="148"/>
      <c r="G521" s="148"/>
      <c r="H521" s="148"/>
      <c r="I521" s="149" t="e">
        <f>E521/$G$609</f>
        <v>#DIV/0!</v>
      </c>
      <c r="J521" s="144"/>
      <c r="K521" s="208"/>
      <c r="L521" s="208"/>
      <c r="M521" s="208"/>
      <c r="N521" s="208"/>
      <c r="O521" s="208"/>
      <c r="P521" s="208"/>
      <c r="Q521" s="208"/>
      <c r="R521" s="208"/>
      <c r="S521" s="208"/>
      <c r="T521" s="208"/>
      <c r="U521" s="208"/>
      <c r="V521" s="208"/>
      <c r="W521" s="208"/>
      <c r="X521" s="208"/>
      <c r="Y521" s="208"/>
      <c r="Z521" s="208"/>
      <c r="AA521" s="208"/>
      <c r="AB521" s="208"/>
      <c r="AC521" s="208"/>
      <c r="AD521" s="208"/>
      <c r="AE521" s="208"/>
      <c r="AF521" s="208"/>
      <c r="AG521" s="208"/>
      <c r="AH521" s="208"/>
      <c r="AI521" s="208"/>
      <c r="AJ521" s="208"/>
      <c r="AK521" s="208"/>
      <c r="AL521" s="208"/>
      <c r="AM521" s="208"/>
      <c r="AN521" s="208"/>
      <c r="AO521" s="208"/>
      <c r="AP521" s="208"/>
      <c r="AQ521" s="208"/>
      <c r="AR521" s="208"/>
      <c r="AS521" s="208"/>
      <c r="AT521" s="208"/>
      <c r="AU521" s="208"/>
      <c r="AV521" s="208"/>
      <c r="AW521" s="208"/>
      <c r="AX521" s="208"/>
      <c r="AY521" s="208"/>
      <c r="AZ521" s="208"/>
      <c r="BA521" s="208"/>
      <c r="BB521" s="208"/>
      <c r="BC521" s="208"/>
      <c r="BD521" s="208"/>
      <c r="BE521" s="208"/>
      <c r="BF521" s="208"/>
      <c r="BG521" s="208"/>
      <c r="BH521" s="208"/>
      <c r="BI521" s="208"/>
      <c r="BJ521" s="208"/>
      <c r="BK521" s="208"/>
      <c r="BL521" s="208"/>
      <c r="BM521" s="208"/>
      <c r="BN521" s="208"/>
    </row>
    <row r="522" spans="1:66" s="217" customFormat="1" ht="25.5" outlineLevel="1">
      <c r="A522" s="194" t="s">
        <v>793</v>
      </c>
      <c r="B522" s="218">
        <v>89865</v>
      </c>
      <c r="C522" s="138" t="s">
        <v>1325</v>
      </c>
      <c r="D522" s="139" t="s">
        <v>1258</v>
      </c>
      <c r="E522" s="140" t="s">
        <v>920</v>
      </c>
      <c r="F522" s="182">
        <v>120.3</v>
      </c>
      <c r="G522" s="36"/>
      <c r="H522" s="2">
        <f>ROUND(_xlfn.IFERROR(F522*G522," - "),2)</f>
        <v>0</v>
      </c>
      <c r="I522" s="219" t="e">
        <f>H522/$G$609</f>
        <v>#DIV/0!</v>
      </c>
      <c r="J522" s="144"/>
      <c r="K522" s="216"/>
      <c r="L522" s="216"/>
      <c r="M522" s="216"/>
      <c r="N522" s="216"/>
      <c r="O522" s="216"/>
      <c r="P522" s="216"/>
      <c r="Q522" s="216"/>
      <c r="R522" s="216"/>
      <c r="S522" s="216"/>
      <c r="T522" s="216"/>
      <c r="U522" s="216"/>
      <c r="V522" s="216"/>
      <c r="W522" s="216"/>
      <c r="X522" s="216"/>
      <c r="Y522" s="216"/>
      <c r="Z522" s="216"/>
      <c r="AA522" s="216"/>
      <c r="AB522" s="216"/>
      <c r="AC522" s="216"/>
      <c r="AD522" s="216"/>
      <c r="AE522" s="216"/>
      <c r="AF522" s="216"/>
      <c r="AG522" s="216"/>
      <c r="AH522" s="216"/>
      <c r="AI522" s="216"/>
      <c r="AJ522" s="216"/>
      <c r="AK522" s="216"/>
      <c r="AL522" s="216"/>
      <c r="AM522" s="216"/>
      <c r="AN522" s="216"/>
      <c r="AO522" s="216"/>
      <c r="AP522" s="216"/>
      <c r="AQ522" s="216"/>
      <c r="AR522" s="216"/>
      <c r="AS522" s="216"/>
      <c r="AT522" s="216"/>
      <c r="AU522" s="216"/>
      <c r="AV522" s="216"/>
      <c r="AW522" s="216"/>
      <c r="AX522" s="216"/>
      <c r="AY522" s="216"/>
      <c r="AZ522" s="216"/>
      <c r="BA522" s="216"/>
      <c r="BB522" s="216"/>
      <c r="BC522" s="216"/>
      <c r="BD522" s="216"/>
      <c r="BE522" s="216"/>
      <c r="BF522" s="216"/>
      <c r="BG522" s="216"/>
      <c r="BH522" s="216"/>
      <c r="BI522" s="216"/>
      <c r="BJ522" s="216"/>
      <c r="BK522" s="216"/>
      <c r="BL522" s="216"/>
      <c r="BM522" s="216"/>
      <c r="BN522" s="216"/>
    </row>
    <row r="523" spans="1:66" s="207" customFormat="1" ht="25.5" outlineLevel="1">
      <c r="A523" s="194" t="s">
        <v>794</v>
      </c>
      <c r="B523" s="214">
        <v>89485</v>
      </c>
      <c r="C523" s="138" t="s">
        <v>1325</v>
      </c>
      <c r="D523" s="139" t="s">
        <v>1061</v>
      </c>
      <c r="E523" s="140" t="s">
        <v>108</v>
      </c>
      <c r="F523" s="182">
        <v>23</v>
      </c>
      <c r="G523" s="36"/>
      <c r="H523" s="2">
        <f>ROUND(_xlfn.IFERROR(F523*G523," - "),2)</f>
        <v>0</v>
      </c>
      <c r="I523" s="155" t="e">
        <f>H523/$G$609</f>
        <v>#DIV/0!</v>
      </c>
      <c r="J523" s="144"/>
      <c r="K523" s="206"/>
      <c r="L523" s="206"/>
      <c r="M523" s="206"/>
      <c r="N523" s="206"/>
      <c r="O523" s="206"/>
      <c r="P523" s="206"/>
      <c r="Q523" s="206"/>
      <c r="R523" s="206"/>
      <c r="S523" s="206"/>
      <c r="T523" s="206"/>
      <c r="U523" s="206"/>
      <c r="V523" s="206"/>
      <c r="W523" s="206"/>
      <c r="X523" s="206"/>
      <c r="Y523" s="206"/>
      <c r="Z523" s="206"/>
      <c r="AA523" s="206"/>
      <c r="AB523" s="206"/>
      <c r="AC523" s="206"/>
      <c r="AD523" s="206"/>
      <c r="AE523" s="206"/>
      <c r="AF523" s="206"/>
      <c r="AG523" s="206"/>
      <c r="AH523" s="206"/>
      <c r="AI523" s="206"/>
      <c r="AJ523" s="206"/>
      <c r="AK523" s="206"/>
      <c r="AL523" s="206"/>
      <c r="AM523" s="206"/>
      <c r="AN523" s="206"/>
      <c r="AO523" s="206"/>
      <c r="AP523" s="206"/>
      <c r="AQ523" s="206"/>
      <c r="AR523" s="206"/>
      <c r="AS523" s="206"/>
      <c r="AT523" s="206"/>
      <c r="AU523" s="206"/>
      <c r="AV523" s="206"/>
      <c r="AW523" s="206"/>
      <c r="AX523" s="206"/>
      <c r="AY523" s="206"/>
      <c r="AZ523" s="206"/>
      <c r="BA523" s="206"/>
      <c r="BB523" s="206"/>
      <c r="BC523" s="206"/>
      <c r="BD523" s="206"/>
      <c r="BE523" s="206"/>
      <c r="BF523" s="206"/>
      <c r="BG523" s="206"/>
      <c r="BH523" s="206"/>
      <c r="BI523" s="206"/>
      <c r="BJ523" s="206"/>
      <c r="BK523" s="206"/>
      <c r="BL523" s="206"/>
      <c r="BM523" s="206"/>
      <c r="BN523" s="206"/>
    </row>
    <row r="524" spans="1:66" s="207" customFormat="1" ht="25.5" outlineLevel="1">
      <c r="A524" s="194" t="s">
        <v>795</v>
      </c>
      <c r="B524" s="214">
        <v>89866</v>
      </c>
      <c r="C524" s="138" t="s">
        <v>1325</v>
      </c>
      <c r="D524" s="139" t="s">
        <v>1259</v>
      </c>
      <c r="E524" s="140" t="s">
        <v>108</v>
      </c>
      <c r="F524" s="182">
        <v>28</v>
      </c>
      <c r="G524" s="36"/>
      <c r="H524" s="2">
        <f>ROUND(_xlfn.IFERROR(F524*G524," - "),2)</f>
        <v>0</v>
      </c>
      <c r="I524" s="155" t="e">
        <f>H524/$G$609</f>
        <v>#DIV/0!</v>
      </c>
      <c r="J524" s="144"/>
      <c r="K524" s="206"/>
      <c r="L524" s="206"/>
      <c r="M524" s="206"/>
      <c r="N524" s="206"/>
      <c r="O524" s="206"/>
      <c r="P524" s="206"/>
      <c r="Q524" s="206"/>
      <c r="R524" s="206"/>
      <c r="S524" s="206"/>
      <c r="T524" s="206"/>
      <c r="U524" s="206"/>
      <c r="V524" s="206"/>
      <c r="W524" s="206"/>
      <c r="X524" s="206"/>
      <c r="Y524" s="206"/>
      <c r="Z524" s="206"/>
      <c r="AA524" s="206"/>
      <c r="AB524" s="206"/>
      <c r="AC524" s="206"/>
      <c r="AD524" s="206"/>
      <c r="AE524" s="206"/>
      <c r="AF524" s="206"/>
      <c r="AG524" s="206"/>
      <c r="AH524" s="206"/>
      <c r="AI524" s="206"/>
      <c r="AJ524" s="206"/>
      <c r="AK524" s="206"/>
      <c r="AL524" s="206"/>
      <c r="AM524" s="206"/>
      <c r="AN524" s="206"/>
      <c r="AO524" s="206"/>
      <c r="AP524" s="206"/>
      <c r="AQ524" s="206"/>
      <c r="AR524" s="206"/>
      <c r="AS524" s="206"/>
      <c r="AT524" s="206"/>
      <c r="AU524" s="206"/>
      <c r="AV524" s="206"/>
      <c r="AW524" s="206"/>
      <c r="AX524" s="206"/>
      <c r="AY524" s="206"/>
      <c r="AZ524" s="206"/>
      <c r="BA524" s="206"/>
      <c r="BB524" s="206"/>
      <c r="BC524" s="206"/>
      <c r="BD524" s="206"/>
      <c r="BE524" s="206"/>
      <c r="BF524" s="206"/>
      <c r="BG524" s="206"/>
      <c r="BH524" s="206"/>
      <c r="BI524" s="206"/>
      <c r="BJ524" s="206"/>
      <c r="BK524" s="206"/>
      <c r="BL524" s="206"/>
      <c r="BM524" s="206"/>
      <c r="BN524" s="206"/>
    </row>
    <row r="525" spans="1:66" s="209" customFormat="1" ht="26.25" outlineLevel="1" thickBot="1">
      <c r="A525" s="194" t="s">
        <v>796</v>
      </c>
      <c r="B525" s="214">
        <v>89869</v>
      </c>
      <c r="C525" s="138" t="s">
        <v>1325</v>
      </c>
      <c r="D525" s="139" t="s">
        <v>1260</v>
      </c>
      <c r="E525" s="140" t="s">
        <v>108</v>
      </c>
      <c r="F525" s="182">
        <v>6</v>
      </c>
      <c r="G525" s="36"/>
      <c r="H525" s="2">
        <f>ROUND(_xlfn.IFERROR(F525*G525," - "),2)</f>
        <v>0</v>
      </c>
      <c r="I525" s="155" t="e">
        <f>H525/$G$609</f>
        <v>#DIV/0!</v>
      </c>
      <c r="J525" s="144"/>
      <c r="K525" s="208"/>
      <c r="L525" s="208"/>
      <c r="M525" s="208"/>
      <c r="N525" s="208"/>
      <c r="O525" s="208"/>
      <c r="P525" s="208"/>
      <c r="Q525" s="208"/>
      <c r="R525" s="208"/>
      <c r="S525" s="208"/>
      <c r="T525" s="208"/>
      <c r="U525" s="208"/>
      <c r="V525" s="208"/>
      <c r="W525" s="208"/>
      <c r="X525" s="208"/>
      <c r="Y525" s="208"/>
      <c r="Z525" s="208"/>
      <c r="AA525" s="208"/>
      <c r="AB525" s="208"/>
      <c r="AC525" s="208"/>
      <c r="AD525" s="208"/>
      <c r="AE525" s="208"/>
      <c r="AF525" s="208"/>
      <c r="AG525" s="208"/>
      <c r="AH525" s="208"/>
      <c r="AI525" s="208"/>
      <c r="AJ525" s="208"/>
      <c r="AK525" s="208"/>
      <c r="AL525" s="208"/>
      <c r="AM525" s="208"/>
      <c r="AN525" s="208"/>
      <c r="AO525" s="208"/>
      <c r="AP525" s="208"/>
      <c r="AQ525" s="208"/>
      <c r="AR525" s="208"/>
      <c r="AS525" s="208"/>
      <c r="AT525" s="208"/>
      <c r="AU525" s="208"/>
      <c r="AV525" s="208"/>
      <c r="AW525" s="208"/>
      <c r="AX525" s="208"/>
      <c r="AY525" s="208"/>
      <c r="AZ525" s="208"/>
      <c r="BA525" s="208"/>
      <c r="BB525" s="208"/>
      <c r="BC525" s="208"/>
      <c r="BD525" s="208"/>
      <c r="BE525" s="208"/>
      <c r="BF525" s="208"/>
      <c r="BG525" s="208"/>
      <c r="BH525" s="208"/>
      <c r="BI525" s="208"/>
      <c r="BJ525" s="208"/>
      <c r="BK525" s="208"/>
      <c r="BL525" s="208"/>
      <c r="BM525" s="208"/>
      <c r="BN525" s="208"/>
    </row>
    <row r="526" spans="1:66" s="203" customFormat="1" ht="15.75" thickBot="1">
      <c r="A526" s="492">
        <v>15</v>
      </c>
      <c r="B526" s="515"/>
      <c r="C526" s="126"/>
      <c r="D526" s="127" t="s">
        <v>798</v>
      </c>
      <c r="E526" s="128">
        <f>ROUND(SUM(E527+E535+E539+E543+E547),2)</f>
        <v>0</v>
      </c>
      <c r="F526" s="128"/>
      <c r="G526" s="128"/>
      <c r="H526" s="129"/>
      <c r="I526" s="130" t="e">
        <f>E526/$G$609</f>
        <v>#DIV/0!</v>
      </c>
      <c r="J526" s="131"/>
      <c r="K526" s="202"/>
      <c r="L526" s="202"/>
      <c r="M526" s="202"/>
      <c r="N526" s="202"/>
      <c r="O526" s="202"/>
      <c r="P526" s="202"/>
      <c r="Q526" s="202"/>
      <c r="R526" s="202"/>
      <c r="S526" s="202"/>
      <c r="T526" s="202"/>
      <c r="U526" s="202"/>
      <c r="V526" s="202"/>
      <c r="W526" s="202"/>
      <c r="X526" s="202"/>
      <c r="Y526" s="202"/>
      <c r="Z526" s="202"/>
      <c r="AA526" s="202"/>
      <c r="AB526" s="202"/>
      <c r="AC526" s="202"/>
      <c r="AD526" s="202"/>
      <c r="AE526" s="202"/>
      <c r="AF526" s="202"/>
      <c r="AG526" s="202"/>
      <c r="AH526" s="202"/>
      <c r="AI526" s="202"/>
      <c r="AJ526" s="202"/>
      <c r="AK526" s="202"/>
      <c r="AL526" s="202"/>
      <c r="AM526" s="202"/>
      <c r="AN526" s="202"/>
      <c r="AO526" s="202"/>
      <c r="AP526" s="202"/>
      <c r="AQ526" s="202"/>
      <c r="AR526" s="202"/>
      <c r="AS526" s="202"/>
      <c r="AT526" s="202"/>
      <c r="AU526" s="202"/>
      <c r="AV526" s="202"/>
      <c r="AW526" s="202"/>
      <c r="AX526" s="202"/>
      <c r="AY526" s="202"/>
      <c r="AZ526" s="202"/>
      <c r="BA526" s="202"/>
      <c r="BB526" s="202"/>
      <c r="BC526" s="202"/>
      <c r="BD526" s="202"/>
      <c r="BE526" s="202"/>
      <c r="BF526" s="202"/>
      <c r="BG526" s="202"/>
      <c r="BH526" s="202"/>
      <c r="BI526" s="202"/>
      <c r="BJ526" s="202"/>
      <c r="BK526" s="202"/>
      <c r="BL526" s="202"/>
      <c r="BM526" s="202"/>
      <c r="BN526" s="202"/>
    </row>
    <row r="527" spans="1:66" s="205" customFormat="1" ht="12.75" outlineLevel="1">
      <c r="A527" s="490" t="s">
        <v>200</v>
      </c>
      <c r="B527" s="491"/>
      <c r="C527" s="134"/>
      <c r="D527" s="135" t="s">
        <v>799</v>
      </c>
      <c r="E527" s="136">
        <f>SUM(H528:H534)</f>
        <v>0</v>
      </c>
      <c r="F527" s="136"/>
      <c r="G527" s="136"/>
      <c r="H527" s="136"/>
      <c r="I527" s="137" t="e">
        <f>E527/$G$609</f>
        <v>#DIV/0!</v>
      </c>
      <c r="J527" s="144"/>
      <c r="K527" s="204"/>
      <c r="L527" s="204"/>
      <c r="M527" s="204"/>
      <c r="N527" s="204"/>
      <c r="O527" s="204"/>
      <c r="P527" s="204"/>
      <c r="Q527" s="204"/>
      <c r="R527" s="204"/>
      <c r="S527" s="204"/>
      <c r="T527" s="204"/>
      <c r="U527" s="204"/>
      <c r="V527" s="204"/>
      <c r="W527" s="204"/>
      <c r="X527" s="204"/>
      <c r="Y527" s="204"/>
      <c r="Z527" s="204"/>
      <c r="AA527" s="204"/>
      <c r="AB527" s="204"/>
      <c r="AC527" s="204"/>
      <c r="AD527" s="204"/>
      <c r="AE527" s="204"/>
      <c r="AF527" s="204"/>
      <c r="AG527" s="204"/>
      <c r="AH527" s="204"/>
      <c r="AI527" s="204"/>
      <c r="AJ527" s="204"/>
      <c r="AK527" s="204"/>
      <c r="AL527" s="204"/>
      <c r="AM527" s="204"/>
      <c r="AN527" s="204"/>
      <c r="AO527" s="204"/>
      <c r="AP527" s="204"/>
      <c r="AQ527" s="204"/>
      <c r="AR527" s="204"/>
      <c r="AS527" s="204"/>
      <c r="AT527" s="204"/>
      <c r="AU527" s="204"/>
      <c r="AV527" s="204"/>
      <c r="AW527" s="204"/>
      <c r="AX527" s="204"/>
      <c r="AY527" s="204"/>
      <c r="AZ527" s="204"/>
      <c r="BA527" s="204"/>
      <c r="BB527" s="204"/>
      <c r="BC527" s="204"/>
      <c r="BD527" s="204"/>
      <c r="BE527" s="204"/>
      <c r="BF527" s="204"/>
      <c r="BG527" s="204"/>
      <c r="BH527" s="204"/>
      <c r="BI527" s="204"/>
      <c r="BJ527" s="204"/>
      <c r="BK527" s="204"/>
      <c r="BL527" s="204"/>
      <c r="BM527" s="204"/>
      <c r="BN527" s="204"/>
    </row>
    <row r="528" spans="1:66" s="217" customFormat="1" ht="25.5" outlineLevel="1">
      <c r="A528" s="194" t="s">
        <v>201</v>
      </c>
      <c r="B528" s="199">
        <v>98302</v>
      </c>
      <c r="C528" s="138" t="s">
        <v>1325</v>
      </c>
      <c r="D528" s="139" t="s">
        <v>1261</v>
      </c>
      <c r="E528" s="140" t="s">
        <v>108</v>
      </c>
      <c r="F528" s="200">
        <v>3</v>
      </c>
      <c r="G528" s="36"/>
      <c r="H528" s="2">
        <f aca="true" t="shared" si="64" ref="H528:H534">ROUND(_xlfn.IFERROR(F528*G528," - "),2)</f>
        <v>0</v>
      </c>
      <c r="I528" s="193" t="e">
        <f aca="true" t="shared" si="65" ref="I528:I567">H528/$G$609</f>
        <v>#DIV/0!</v>
      </c>
      <c r="J528" s="144"/>
      <c r="K528" s="216"/>
      <c r="L528" s="216"/>
      <c r="M528" s="216"/>
      <c r="N528" s="216"/>
      <c r="O528" s="216"/>
      <c r="P528" s="216"/>
      <c r="Q528" s="216"/>
      <c r="R528" s="216"/>
      <c r="S528" s="216"/>
      <c r="T528" s="216"/>
      <c r="U528" s="216"/>
      <c r="V528" s="216"/>
      <c r="W528" s="216"/>
      <c r="X528" s="216"/>
      <c r="Y528" s="216"/>
      <c r="Z528" s="216"/>
      <c r="AA528" s="216"/>
      <c r="AB528" s="216"/>
      <c r="AC528" s="216"/>
      <c r="AD528" s="216"/>
      <c r="AE528" s="216"/>
      <c r="AF528" s="216"/>
      <c r="AG528" s="216"/>
      <c r="AH528" s="216"/>
      <c r="AI528" s="216"/>
      <c r="AJ528" s="216"/>
      <c r="AK528" s="216"/>
      <c r="AL528" s="216"/>
      <c r="AM528" s="216"/>
      <c r="AN528" s="216"/>
      <c r="AO528" s="216"/>
      <c r="AP528" s="216"/>
      <c r="AQ528" s="216"/>
      <c r="AR528" s="216"/>
      <c r="AS528" s="216"/>
      <c r="AT528" s="216"/>
      <c r="AU528" s="216"/>
      <c r="AV528" s="216"/>
      <c r="AW528" s="216"/>
      <c r="AX528" s="216"/>
      <c r="AY528" s="216"/>
      <c r="AZ528" s="216"/>
      <c r="BA528" s="216"/>
      <c r="BB528" s="216"/>
      <c r="BC528" s="216"/>
      <c r="BD528" s="216"/>
      <c r="BE528" s="216"/>
      <c r="BF528" s="216"/>
      <c r="BG528" s="216"/>
      <c r="BH528" s="216"/>
      <c r="BI528" s="216"/>
      <c r="BJ528" s="216"/>
      <c r="BK528" s="216"/>
      <c r="BL528" s="216"/>
      <c r="BM528" s="216"/>
      <c r="BN528" s="216"/>
    </row>
    <row r="529" spans="1:66" s="217" customFormat="1" ht="25.5" outlineLevel="1">
      <c r="A529" s="194" t="s">
        <v>202</v>
      </c>
      <c r="B529" s="201" t="s">
        <v>337</v>
      </c>
      <c r="C529" s="138" t="s">
        <v>1327</v>
      </c>
      <c r="D529" s="139" t="s">
        <v>1262</v>
      </c>
      <c r="E529" s="140" t="s">
        <v>108</v>
      </c>
      <c r="F529" s="200">
        <v>2</v>
      </c>
      <c r="G529" s="36"/>
      <c r="H529" s="2">
        <f t="shared" si="64"/>
        <v>0</v>
      </c>
      <c r="I529" s="184" t="e">
        <f t="shared" si="65"/>
        <v>#DIV/0!</v>
      </c>
      <c r="J529" s="144"/>
      <c r="K529" s="216"/>
      <c r="L529" s="216"/>
      <c r="M529" s="216"/>
      <c r="N529" s="216"/>
      <c r="O529" s="216"/>
      <c r="P529" s="216"/>
      <c r="Q529" s="216"/>
      <c r="R529" s="216"/>
      <c r="S529" s="216"/>
      <c r="T529" s="216"/>
      <c r="U529" s="216"/>
      <c r="V529" s="216"/>
      <c r="W529" s="216"/>
      <c r="X529" s="216"/>
      <c r="Y529" s="216"/>
      <c r="Z529" s="216"/>
      <c r="AA529" s="216"/>
      <c r="AB529" s="216"/>
      <c r="AC529" s="216"/>
      <c r="AD529" s="216"/>
      <c r="AE529" s="216"/>
      <c r="AF529" s="216"/>
      <c r="AG529" s="216"/>
      <c r="AH529" s="216"/>
      <c r="AI529" s="216"/>
      <c r="AJ529" s="216"/>
      <c r="AK529" s="216"/>
      <c r="AL529" s="216"/>
      <c r="AM529" s="216"/>
      <c r="AN529" s="216"/>
      <c r="AO529" s="216"/>
      <c r="AP529" s="216"/>
      <c r="AQ529" s="216"/>
      <c r="AR529" s="216"/>
      <c r="AS529" s="216"/>
      <c r="AT529" s="216"/>
      <c r="AU529" s="216"/>
      <c r="AV529" s="216"/>
      <c r="AW529" s="216"/>
      <c r="AX529" s="216"/>
      <c r="AY529" s="216"/>
      <c r="AZ529" s="216"/>
      <c r="BA529" s="216"/>
      <c r="BB529" s="216"/>
      <c r="BC529" s="216"/>
      <c r="BD529" s="216"/>
      <c r="BE529" s="216"/>
      <c r="BF529" s="216"/>
      <c r="BG529" s="216"/>
      <c r="BH529" s="216"/>
      <c r="BI529" s="216"/>
      <c r="BJ529" s="216"/>
      <c r="BK529" s="216"/>
      <c r="BL529" s="216"/>
      <c r="BM529" s="216"/>
      <c r="BN529" s="216"/>
    </row>
    <row r="530" spans="1:66" s="217" customFormat="1" ht="12.75" outlineLevel="1">
      <c r="A530" s="194" t="s">
        <v>203</v>
      </c>
      <c r="B530" s="218" t="s">
        <v>335</v>
      </c>
      <c r="C530" s="138" t="s">
        <v>1327</v>
      </c>
      <c r="D530" s="139" t="s">
        <v>1263</v>
      </c>
      <c r="E530" s="140" t="s">
        <v>108</v>
      </c>
      <c r="F530" s="200">
        <v>4</v>
      </c>
      <c r="G530" s="36"/>
      <c r="H530" s="2">
        <f t="shared" si="64"/>
        <v>0</v>
      </c>
      <c r="I530" s="219" t="e">
        <f t="shared" si="65"/>
        <v>#DIV/0!</v>
      </c>
      <c r="J530" s="144"/>
      <c r="K530" s="216"/>
      <c r="L530" s="216"/>
      <c r="M530" s="216"/>
      <c r="N530" s="216"/>
      <c r="O530" s="216"/>
      <c r="P530" s="216"/>
      <c r="Q530" s="216"/>
      <c r="R530" s="216"/>
      <c r="S530" s="216"/>
      <c r="T530" s="216"/>
      <c r="U530" s="216"/>
      <c r="V530" s="216"/>
      <c r="W530" s="216"/>
      <c r="X530" s="216"/>
      <c r="Y530" s="216"/>
      <c r="Z530" s="216"/>
      <c r="AA530" s="216"/>
      <c r="AB530" s="216"/>
      <c r="AC530" s="216"/>
      <c r="AD530" s="216"/>
      <c r="AE530" s="216"/>
      <c r="AF530" s="216"/>
      <c r="AG530" s="216"/>
      <c r="AH530" s="216"/>
      <c r="AI530" s="216"/>
      <c r="AJ530" s="216"/>
      <c r="AK530" s="216"/>
      <c r="AL530" s="216"/>
      <c r="AM530" s="216"/>
      <c r="AN530" s="216"/>
      <c r="AO530" s="216"/>
      <c r="AP530" s="216"/>
      <c r="AQ530" s="216"/>
      <c r="AR530" s="216"/>
      <c r="AS530" s="216"/>
      <c r="AT530" s="216"/>
      <c r="AU530" s="216"/>
      <c r="AV530" s="216"/>
      <c r="AW530" s="216"/>
      <c r="AX530" s="216"/>
      <c r="AY530" s="216"/>
      <c r="AZ530" s="216"/>
      <c r="BA530" s="216"/>
      <c r="BB530" s="216"/>
      <c r="BC530" s="216"/>
      <c r="BD530" s="216"/>
      <c r="BE530" s="216"/>
      <c r="BF530" s="216"/>
      <c r="BG530" s="216"/>
      <c r="BH530" s="216"/>
      <c r="BI530" s="216"/>
      <c r="BJ530" s="216"/>
      <c r="BK530" s="216"/>
      <c r="BL530" s="216"/>
      <c r="BM530" s="216"/>
      <c r="BN530" s="216"/>
    </row>
    <row r="531" spans="1:66" ht="12.75" outlineLevel="1">
      <c r="A531" s="194" t="s">
        <v>231</v>
      </c>
      <c r="B531" s="201" t="s">
        <v>336</v>
      </c>
      <c r="C531" s="138" t="s">
        <v>1327</v>
      </c>
      <c r="D531" s="139" t="s">
        <v>1264</v>
      </c>
      <c r="E531" s="140" t="s">
        <v>108</v>
      </c>
      <c r="F531" s="200">
        <v>4</v>
      </c>
      <c r="G531" s="36"/>
      <c r="H531" s="2">
        <f t="shared" si="64"/>
        <v>0</v>
      </c>
      <c r="I531" s="184" t="e">
        <f t="shared" si="65"/>
        <v>#DIV/0!</v>
      </c>
      <c r="J531" s="144"/>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c r="AJ531" s="72"/>
      <c r="AK531" s="72"/>
      <c r="AL531" s="72"/>
      <c r="AM531" s="72"/>
      <c r="AN531" s="72"/>
      <c r="AO531" s="72"/>
      <c r="AP531" s="72"/>
      <c r="AQ531" s="72"/>
      <c r="AR531" s="72"/>
      <c r="AS531" s="72"/>
      <c r="AT531" s="72"/>
      <c r="AU531" s="72"/>
      <c r="AV531" s="72"/>
      <c r="AW531" s="72"/>
      <c r="AX531" s="72"/>
      <c r="AY531" s="72"/>
      <c r="AZ531" s="72"/>
      <c r="BA531" s="72"/>
      <c r="BB531" s="72"/>
      <c r="BC531" s="72"/>
      <c r="BD531" s="72"/>
      <c r="BE531" s="72"/>
      <c r="BF531" s="72"/>
      <c r="BG531" s="72"/>
      <c r="BH531" s="72"/>
      <c r="BI531" s="72"/>
      <c r="BJ531" s="72"/>
      <c r="BK531" s="72"/>
      <c r="BL531" s="72"/>
      <c r="BM531" s="72"/>
      <c r="BN531" s="72"/>
    </row>
    <row r="532" spans="1:66" s="207" customFormat="1" ht="12.75" outlineLevel="1">
      <c r="A532" s="194" t="s">
        <v>232</v>
      </c>
      <c r="B532" s="201" t="s">
        <v>339</v>
      </c>
      <c r="C532" s="138" t="s">
        <v>1327</v>
      </c>
      <c r="D532" s="139" t="s">
        <v>1265</v>
      </c>
      <c r="E532" s="140" t="s">
        <v>108</v>
      </c>
      <c r="F532" s="200">
        <v>2</v>
      </c>
      <c r="G532" s="36"/>
      <c r="H532" s="2">
        <f t="shared" si="64"/>
        <v>0</v>
      </c>
      <c r="I532" s="184" t="e">
        <f t="shared" si="65"/>
        <v>#DIV/0!</v>
      </c>
      <c r="J532" s="144"/>
      <c r="K532" s="206"/>
      <c r="L532" s="206"/>
      <c r="M532" s="206"/>
      <c r="N532" s="206"/>
      <c r="O532" s="206"/>
      <c r="P532" s="206"/>
      <c r="Q532" s="206"/>
      <c r="R532" s="206"/>
      <c r="S532" s="206"/>
      <c r="T532" s="206"/>
      <c r="U532" s="206"/>
      <c r="V532" s="206"/>
      <c r="W532" s="206"/>
      <c r="X532" s="206"/>
      <c r="Y532" s="206"/>
      <c r="Z532" s="206"/>
      <c r="AA532" s="206"/>
      <c r="AB532" s="206"/>
      <c r="AC532" s="206"/>
      <c r="AD532" s="206"/>
      <c r="AE532" s="206"/>
      <c r="AF532" s="206"/>
      <c r="AG532" s="206"/>
      <c r="AH532" s="206"/>
      <c r="AI532" s="206"/>
      <c r="AJ532" s="206"/>
      <c r="AK532" s="206"/>
      <c r="AL532" s="206"/>
      <c r="AM532" s="206"/>
      <c r="AN532" s="206"/>
      <c r="AO532" s="206"/>
      <c r="AP532" s="206"/>
      <c r="AQ532" s="206"/>
      <c r="AR532" s="206"/>
      <c r="AS532" s="206"/>
      <c r="AT532" s="206"/>
      <c r="AU532" s="206"/>
      <c r="AV532" s="206"/>
      <c r="AW532" s="206"/>
      <c r="AX532" s="206"/>
      <c r="AY532" s="206"/>
      <c r="AZ532" s="206"/>
      <c r="BA532" s="206"/>
      <c r="BB532" s="206"/>
      <c r="BC532" s="206"/>
      <c r="BD532" s="206"/>
      <c r="BE532" s="206"/>
      <c r="BF532" s="206"/>
      <c r="BG532" s="206"/>
      <c r="BH532" s="206"/>
      <c r="BI532" s="206"/>
      <c r="BJ532" s="206"/>
      <c r="BK532" s="206"/>
      <c r="BL532" s="206"/>
      <c r="BM532" s="206"/>
      <c r="BN532" s="206"/>
    </row>
    <row r="533" spans="1:66" s="217" customFormat="1" ht="12.75" outlineLevel="1">
      <c r="A533" s="194" t="s">
        <v>233</v>
      </c>
      <c r="B533" s="201" t="s">
        <v>334</v>
      </c>
      <c r="C533" s="138" t="s">
        <v>1327</v>
      </c>
      <c r="D533" s="139" t="s">
        <v>1266</v>
      </c>
      <c r="E533" s="140" t="s">
        <v>108</v>
      </c>
      <c r="F533" s="200">
        <v>1</v>
      </c>
      <c r="G533" s="36"/>
      <c r="H533" s="2">
        <f t="shared" si="64"/>
        <v>0</v>
      </c>
      <c r="I533" s="184" t="e">
        <f t="shared" si="65"/>
        <v>#DIV/0!</v>
      </c>
      <c r="J533" s="144"/>
      <c r="K533" s="216"/>
      <c r="L533" s="216"/>
      <c r="M533" s="216"/>
      <c r="N533" s="216"/>
      <c r="O533" s="216"/>
      <c r="P533" s="216"/>
      <c r="Q533" s="216"/>
      <c r="R533" s="216"/>
      <c r="S533" s="216"/>
      <c r="T533" s="216"/>
      <c r="U533" s="216"/>
      <c r="V533" s="216"/>
      <c r="W533" s="216"/>
      <c r="X533" s="216"/>
      <c r="Y533" s="216"/>
      <c r="Z533" s="216"/>
      <c r="AA533" s="216"/>
      <c r="AB533" s="216"/>
      <c r="AC533" s="216"/>
      <c r="AD533" s="216"/>
      <c r="AE533" s="216"/>
      <c r="AF533" s="216"/>
      <c r="AG533" s="216"/>
      <c r="AH533" s="216"/>
      <c r="AI533" s="216"/>
      <c r="AJ533" s="216"/>
      <c r="AK533" s="216"/>
      <c r="AL533" s="216"/>
      <c r="AM533" s="216"/>
      <c r="AN533" s="216"/>
      <c r="AO533" s="216"/>
      <c r="AP533" s="216"/>
      <c r="AQ533" s="216"/>
      <c r="AR533" s="216"/>
      <c r="AS533" s="216"/>
      <c r="AT533" s="216"/>
      <c r="AU533" s="216"/>
      <c r="AV533" s="216"/>
      <c r="AW533" s="216"/>
      <c r="AX533" s="216"/>
      <c r="AY533" s="216"/>
      <c r="AZ533" s="216"/>
      <c r="BA533" s="216"/>
      <c r="BB533" s="216"/>
      <c r="BC533" s="216"/>
      <c r="BD533" s="216"/>
      <c r="BE533" s="216"/>
      <c r="BF533" s="216"/>
      <c r="BG533" s="216"/>
      <c r="BH533" s="216"/>
      <c r="BI533" s="216"/>
      <c r="BJ533" s="216"/>
      <c r="BK533" s="216"/>
      <c r="BL533" s="216"/>
      <c r="BM533" s="216"/>
      <c r="BN533" s="216"/>
    </row>
    <row r="534" spans="1:66" s="209" customFormat="1" ht="25.5" outlineLevel="1">
      <c r="A534" s="194" t="s">
        <v>234</v>
      </c>
      <c r="B534" s="201" t="s">
        <v>406</v>
      </c>
      <c r="C534" s="138" t="s">
        <v>1327</v>
      </c>
      <c r="D534" s="139" t="s">
        <v>1267</v>
      </c>
      <c r="E534" s="140" t="s">
        <v>108</v>
      </c>
      <c r="F534" s="200">
        <v>40</v>
      </c>
      <c r="G534" s="36"/>
      <c r="H534" s="2">
        <f t="shared" si="64"/>
        <v>0</v>
      </c>
      <c r="I534" s="184" t="e">
        <f t="shared" si="65"/>
        <v>#DIV/0!</v>
      </c>
      <c r="J534" s="144"/>
      <c r="K534" s="208"/>
      <c r="L534" s="208"/>
      <c r="M534" s="208"/>
      <c r="N534" s="208"/>
      <c r="O534" s="208"/>
      <c r="P534" s="208"/>
      <c r="Q534" s="208"/>
      <c r="R534" s="208"/>
      <c r="S534" s="208"/>
      <c r="T534" s="208"/>
      <c r="U534" s="208"/>
      <c r="V534" s="208"/>
      <c r="W534" s="208"/>
      <c r="X534" s="208"/>
      <c r="Y534" s="208"/>
      <c r="Z534" s="208"/>
      <c r="AA534" s="208"/>
      <c r="AB534" s="208"/>
      <c r="AC534" s="208"/>
      <c r="AD534" s="208"/>
      <c r="AE534" s="208"/>
      <c r="AF534" s="208"/>
      <c r="AG534" s="208"/>
      <c r="AH534" s="208"/>
      <c r="AI534" s="208"/>
      <c r="AJ534" s="208"/>
      <c r="AK534" s="208"/>
      <c r="AL534" s="208"/>
      <c r="AM534" s="208"/>
      <c r="AN534" s="208"/>
      <c r="AO534" s="208"/>
      <c r="AP534" s="208"/>
      <c r="AQ534" s="208"/>
      <c r="AR534" s="208"/>
      <c r="AS534" s="208"/>
      <c r="AT534" s="208"/>
      <c r="AU534" s="208"/>
      <c r="AV534" s="208"/>
      <c r="AW534" s="208"/>
      <c r="AX534" s="208"/>
      <c r="AY534" s="208"/>
      <c r="AZ534" s="208"/>
      <c r="BA534" s="208"/>
      <c r="BB534" s="208"/>
      <c r="BC534" s="208"/>
      <c r="BD534" s="208"/>
      <c r="BE534" s="208"/>
      <c r="BF534" s="208"/>
      <c r="BG534" s="208"/>
      <c r="BH534" s="208"/>
      <c r="BI534" s="208"/>
      <c r="BJ534" s="208"/>
      <c r="BK534" s="208"/>
      <c r="BL534" s="208"/>
      <c r="BM534" s="208"/>
      <c r="BN534" s="208"/>
    </row>
    <row r="535" spans="1:66" ht="12.75" outlineLevel="1">
      <c r="A535" s="494" t="s">
        <v>204</v>
      </c>
      <c r="B535" s="495"/>
      <c r="C535" s="146"/>
      <c r="D535" s="153" t="s">
        <v>800</v>
      </c>
      <c r="E535" s="148">
        <f>SUM(H536:H538)</f>
        <v>0</v>
      </c>
      <c r="F535" s="148"/>
      <c r="G535" s="148"/>
      <c r="H535" s="148"/>
      <c r="I535" s="149" t="e">
        <f>E535/$G$609</f>
        <v>#DIV/0!</v>
      </c>
      <c r="J535" s="144"/>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c r="AJ535" s="72"/>
      <c r="AK535" s="72"/>
      <c r="AL535" s="72"/>
      <c r="AM535" s="72"/>
      <c r="AN535" s="72"/>
      <c r="AO535" s="72"/>
      <c r="AP535" s="72"/>
      <c r="AQ535" s="72"/>
      <c r="AR535" s="72"/>
      <c r="AS535" s="72"/>
      <c r="AT535" s="72"/>
      <c r="AU535" s="72"/>
      <c r="AV535" s="72"/>
      <c r="AW535" s="72"/>
      <c r="AX535" s="72"/>
      <c r="AY535" s="72"/>
      <c r="AZ535" s="72"/>
      <c r="BA535" s="72"/>
      <c r="BB535" s="72"/>
      <c r="BC535" s="72"/>
      <c r="BD535" s="72"/>
      <c r="BE535" s="72"/>
      <c r="BF535" s="72"/>
      <c r="BG535" s="72"/>
      <c r="BH535" s="72"/>
      <c r="BI535" s="72"/>
      <c r="BJ535" s="72"/>
      <c r="BK535" s="72"/>
      <c r="BL535" s="72"/>
      <c r="BM535" s="72"/>
      <c r="BN535" s="72"/>
    </row>
    <row r="536" spans="1:66" s="217" customFormat="1" ht="12.75" outlineLevel="1">
      <c r="A536" s="194" t="s">
        <v>205</v>
      </c>
      <c r="B536" s="201" t="s">
        <v>292</v>
      </c>
      <c r="C536" s="138" t="s">
        <v>1327</v>
      </c>
      <c r="D536" s="139" t="s">
        <v>1268</v>
      </c>
      <c r="E536" s="140" t="s">
        <v>920</v>
      </c>
      <c r="F536" s="182">
        <v>3200</v>
      </c>
      <c r="G536" s="36"/>
      <c r="H536" s="2">
        <f>ROUND(_xlfn.IFERROR(F536*G536," - "),2)</f>
        <v>0</v>
      </c>
      <c r="I536" s="184" t="e">
        <f t="shared" si="65"/>
        <v>#DIV/0!</v>
      </c>
      <c r="J536" s="144"/>
      <c r="K536" s="216"/>
      <c r="L536" s="216"/>
      <c r="M536" s="216"/>
      <c r="N536" s="216"/>
      <c r="O536" s="216"/>
      <c r="P536" s="216"/>
      <c r="Q536" s="216"/>
      <c r="R536" s="216"/>
      <c r="S536" s="216"/>
      <c r="T536" s="216"/>
      <c r="U536" s="216"/>
      <c r="V536" s="216"/>
      <c r="W536" s="216"/>
      <c r="X536" s="216"/>
      <c r="Y536" s="216"/>
      <c r="Z536" s="216"/>
      <c r="AA536" s="216"/>
      <c r="AB536" s="216"/>
      <c r="AC536" s="216"/>
      <c r="AD536" s="216"/>
      <c r="AE536" s="216"/>
      <c r="AF536" s="216"/>
      <c r="AG536" s="216"/>
      <c r="AH536" s="216"/>
      <c r="AI536" s="216"/>
      <c r="AJ536" s="216"/>
      <c r="AK536" s="216"/>
      <c r="AL536" s="216"/>
      <c r="AM536" s="216"/>
      <c r="AN536" s="216"/>
      <c r="AO536" s="216"/>
      <c r="AP536" s="216"/>
      <c r="AQ536" s="216"/>
      <c r="AR536" s="216"/>
      <c r="AS536" s="216"/>
      <c r="AT536" s="216"/>
      <c r="AU536" s="216"/>
      <c r="AV536" s="216"/>
      <c r="AW536" s="216"/>
      <c r="AX536" s="216"/>
      <c r="AY536" s="216"/>
      <c r="AZ536" s="216"/>
      <c r="BA536" s="216"/>
      <c r="BB536" s="216"/>
      <c r="BC536" s="216"/>
      <c r="BD536" s="216"/>
      <c r="BE536" s="216"/>
      <c r="BF536" s="216"/>
      <c r="BG536" s="216"/>
      <c r="BH536" s="216"/>
      <c r="BI536" s="216"/>
      <c r="BJ536" s="216"/>
      <c r="BK536" s="216"/>
      <c r="BL536" s="216"/>
      <c r="BM536" s="216"/>
      <c r="BN536" s="216"/>
    </row>
    <row r="537" spans="1:66" ht="12.75" outlineLevel="1">
      <c r="A537" s="194" t="s">
        <v>206</v>
      </c>
      <c r="B537" s="199" t="s">
        <v>291</v>
      </c>
      <c r="C537" s="138" t="s">
        <v>1327</v>
      </c>
      <c r="D537" s="139" t="s">
        <v>1269</v>
      </c>
      <c r="E537" s="140" t="s">
        <v>920</v>
      </c>
      <c r="F537" s="182">
        <v>223.14</v>
      </c>
      <c r="G537" s="36"/>
      <c r="H537" s="2">
        <f>ROUND(_xlfn.IFERROR(F537*G537," - "),2)</f>
        <v>0</v>
      </c>
      <c r="I537" s="193" t="e">
        <f t="shared" si="65"/>
        <v>#DIV/0!</v>
      </c>
      <c r="J537" s="144"/>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c r="AJ537" s="72"/>
      <c r="AK537" s="72"/>
      <c r="AL537" s="72"/>
      <c r="AM537" s="72"/>
      <c r="AN537" s="72"/>
      <c r="AO537" s="72"/>
      <c r="AP537" s="72"/>
      <c r="AQ537" s="72"/>
      <c r="AR537" s="72"/>
      <c r="AS537" s="72"/>
      <c r="AT537" s="72"/>
      <c r="AU537" s="72"/>
      <c r="AV537" s="72"/>
      <c r="AW537" s="72"/>
      <c r="AX537" s="72"/>
      <c r="AY537" s="72"/>
      <c r="AZ537" s="72"/>
      <c r="BA537" s="72"/>
      <c r="BB537" s="72"/>
      <c r="BC537" s="72"/>
      <c r="BD537" s="72"/>
      <c r="BE537" s="72"/>
      <c r="BF537" s="72"/>
      <c r="BG537" s="72"/>
      <c r="BH537" s="72"/>
      <c r="BI537" s="72"/>
      <c r="BJ537" s="72"/>
      <c r="BK537" s="72"/>
      <c r="BL537" s="72"/>
      <c r="BM537" s="72"/>
      <c r="BN537" s="72"/>
    </row>
    <row r="538" spans="1:66" ht="12.75" outlineLevel="1">
      <c r="A538" s="194" t="s">
        <v>207</v>
      </c>
      <c r="B538" s="201" t="s">
        <v>338</v>
      </c>
      <c r="C538" s="138" t="s">
        <v>1327</v>
      </c>
      <c r="D538" s="139" t="s">
        <v>1270</v>
      </c>
      <c r="E538" s="140" t="s">
        <v>108</v>
      </c>
      <c r="F538" s="182">
        <v>80</v>
      </c>
      <c r="G538" s="36"/>
      <c r="H538" s="2">
        <f>ROUND(_xlfn.IFERROR(F538*G538," - "),2)</f>
        <v>0</v>
      </c>
      <c r="I538" s="184" t="e">
        <f t="shared" si="65"/>
        <v>#DIV/0!</v>
      </c>
      <c r="J538" s="144"/>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c r="AJ538" s="72"/>
      <c r="AK538" s="72"/>
      <c r="AL538" s="72"/>
      <c r="AM538" s="72"/>
      <c r="AN538" s="72"/>
      <c r="AO538" s="72"/>
      <c r="AP538" s="72"/>
      <c r="AQ538" s="72"/>
      <c r="AR538" s="72"/>
      <c r="AS538" s="72"/>
      <c r="AT538" s="72"/>
      <c r="AU538" s="72"/>
      <c r="AV538" s="72"/>
      <c r="AW538" s="72"/>
      <c r="AX538" s="72"/>
      <c r="AY538" s="72"/>
      <c r="AZ538" s="72"/>
      <c r="BA538" s="72"/>
      <c r="BB538" s="72"/>
      <c r="BC538" s="72"/>
      <c r="BD538" s="72"/>
      <c r="BE538" s="72"/>
      <c r="BF538" s="72"/>
      <c r="BG538" s="72"/>
      <c r="BH538" s="72"/>
      <c r="BI538" s="72"/>
      <c r="BJ538" s="72"/>
      <c r="BK538" s="72"/>
      <c r="BL538" s="72"/>
      <c r="BM538" s="72"/>
      <c r="BN538" s="72"/>
    </row>
    <row r="539" spans="1:66" ht="12.75" outlineLevel="1">
      <c r="A539" s="494" t="s">
        <v>219</v>
      </c>
      <c r="B539" s="495"/>
      <c r="C539" s="146"/>
      <c r="D539" s="153" t="s">
        <v>369</v>
      </c>
      <c r="E539" s="148">
        <f>SUM(H540:H542)</f>
        <v>0</v>
      </c>
      <c r="F539" s="148"/>
      <c r="G539" s="148"/>
      <c r="H539" s="148"/>
      <c r="I539" s="149" t="e">
        <f>E539/$G$609</f>
        <v>#DIV/0!</v>
      </c>
      <c r="J539" s="144"/>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c r="AJ539" s="72"/>
      <c r="AK539" s="72"/>
      <c r="AL539" s="72"/>
      <c r="AM539" s="72"/>
      <c r="AN539" s="72"/>
      <c r="AO539" s="72"/>
      <c r="AP539" s="72"/>
      <c r="AQ539" s="72"/>
      <c r="AR539" s="72"/>
      <c r="AS539" s="72"/>
      <c r="AT539" s="72"/>
      <c r="AU539" s="72"/>
      <c r="AV539" s="72"/>
      <c r="AW539" s="72"/>
      <c r="AX539" s="72"/>
      <c r="AY539" s="72"/>
      <c r="AZ539" s="72"/>
      <c r="BA539" s="72"/>
      <c r="BB539" s="72"/>
      <c r="BC539" s="72"/>
      <c r="BD539" s="72"/>
      <c r="BE539" s="72"/>
      <c r="BF539" s="72"/>
      <c r="BG539" s="72"/>
      <c r="BH539" s="72"/>
      <c r="BI539" s="72"/>
      <c r="BJ539" s="72"/>
      <c r="BK539" s="72"/>
      <c r="BL539" s="72"/>
      <c r="BM539" s="72"/>
      <c r="BN539" s="72"/>
    </row>
    <row r="540" spans="1:66" s="207" customFormat="1" ht="12.75" outlineLevel="1">
      <c r="A540" s="194" t="s">
        <v>208</v>
      </c>
      <c r="B540" s="201">
        <v>98307</v>
      </c>
      <c r="C540" s="138" t="s">
        <v>1325</v>
      </c>
      <c r="D540" s="139" t="s">
        <v>1271</v>
      </c>
      <c r="E540" s="140" t="s">
        <v>108</v>
      </c>
      <c r="F540" s="182">
        <v>40</v>
      </c>
      <c r="G540" s="36"/>
      <c r="H540" s="2">
        <f>ROUND(_xlfn.IFERROR(F540*G540," - "),2)</f>
        <v>0</v>
      </c>
      <c r="I540" s="184" t="e">
        <f t="shared" si="65"/>
        <v>#DIV/0!</v>
      </c>
      <c r="J540" s="144"/>
      <c r="K540" s="206"/>
      <c r="L540" s="206"/>
      <c r="M540" s="206"/>
      <c r="N540" s="206"/>
      <c r="O540" s="206"/>
      <c r="P540" s="206"/>
      <c r="Q540" s="206"/>
      <c r="R540" s="206"/>
      <c r="S540" s="206"/>
      <c r="T540" s="206"/>
      <c r="U540" s="206"/>
      <c r="V540" s="206"/>
      <c r="W540" s="206"/>
      <c r="X540" s="206"/>
      <c r="Y540" s="206"/>
      <c r="Z540" s="206"/>
      <c r="AA540" s="206"/>
      <c r="AB540" s="206"/>
      <c r="AC540" s="206"/>
      <c r="AD540" s="206"/>
      <c r="AE540" s="206"/>
      <c r="AF540" s="206"/>
      <c r="AG540" s="206"/>
      <c r="AH540" s="206"/>
      <c r="AI540" s="206"/>
      <c r="AJ540" s="206"/>
      <c r="AK540" s="206"/>
      <c r="AL540" s="206"/>
      <c r="AM540" s="206"/>
      <c r="AN540" s="206"/>
      <c r="AO540" s="206"/>
      <c r="AP540" s="206"/>
      <c r="AQ540" s="206"/>
      <c r="AR540" s="206"/>
      <c r="AS540" s="206"/>
      <c r="AT540" s="206"/>
      <c r="AU540" s="206"/>
      <c r="AV540" s="206"/>
      <c r="AW540" s="206"/>
      <c r="AX540" s="206"/>
      <c r="AY540" s="206"/>
      <c r="AZ540" s="206"/>
      <c r="BA540" s="206"/>
      <c r="BB540" s="206"/>
      <c r="BC540" s="206"/>
      <c r="BD540" s="206"/>
      <c r="BE540" s="206"/>
      <c r="BF540" s="206"/>
      <c r="BG540" s="206"/>
      <c r="BH540" s="206"/>
      <c r="BI540" s="206"/>
      <c r="BJ540" s="206"/>
      <c r="BK540" s="206"/>
      <c r="BL540" s="206"/>
      <c r="BM540" s="206"/>
      <c r="BN540" s="206"/>
    </row>
    <row r="541" spans="1:66" s="221" customFormat="1" ht="25.5" outlineLevel="1">
      <c r="A541" s="194" t="s">
        <v>209</v>
      </c>
      <c r="B541" s="201" t="s">
        <v>340</v>
      </c>
      <c r="C541" s="138" t="s">
        <v>1327</v>
      </c>
      <c r="D541" s="139" t="s">
        <v>1272</v>
      </c>
      <c r="E541" s="140" t="s">
        <v>108</v>
      </c>
      <c r="F541" s="182">
        <v>14</v>
      </c>
      <c r="G541" s="36"/>
      <c r="H541" s="2">
        <f>ROUND(_xlfn.IFERROR(F541*G541," - "),2)</f>
        <v>0</v>
      </c>
      <c r="I541" s="184" t="e">
        <f t="shared" si="65"/>
        <v>#DIV/0!</v>
      </c>
      <c r="J541" s="144"/>
      <c r="K541" s="220"/>
      <c r="L541" s="220"/>
      <c r="M541" s="220"/>
      <c r="N541" s="220"/>
      <c r="O541" s="220"/>
      <c r="P541" s="220"/>
      <c r="Q541" s="220"/>
      <c r="R541" s="220"/>
      <c r="S541" s="220"/>
      <c r="T541" s="220"/>
      <c r="U541" s="220"/>
      <c r="V541" s="220"/>
      <c r="W541" s="220"/>
      <c r="X541" s="220"/>
      <c r="Y541" s="220"/>
      <c r="Z541" s="220"/>
      <c r="AA541" s="220"/>
      <c r="AB541" s="220"/>
      <c r="AC541" s="220"/>
      <c r="AD541" s="220"/>
      <c r="AE541" s="220"/>
      <c r="AF541" s="220"/>
      <c r="AG541" s="220"/>
      <c r="AH541" s="220"/>
      <c r="AI541" s="220"/>
      <c r="AJ541" s="220"/>
      <c r="AK541" s="220"/>
      <c r="AL541" s="220"/>
      <c r="AM541" s="220"/>
      <c r="AN541" s="220"/>
      <c r="AO541" s="220"/>
      <c r="AP541" s="220"/>
      <c r="AQ541" s="220"/>
      <c r="AR541" s="220"/>
      <c r="AS541" s="220"/>
      <c r="AT541" s="220"/>
      <c r="AU541" s="220"/>
      <c r="AV541" s="220"/>
      <c r="AW541" s="220"/>
      <c r="AX541" s="220"/>
      <c r="AY541" s="220"/>
      <c r="AZ541" s="220"/>
      <c r="BA541" s="220"/>
      <c r="BB541" s="220"/>
      <c r="BC541" s="220"/>
      <c r="BD541" s="220"/>
      <c r="BE541" s="220"/>
      <c r="BF541" s="220"/>
      <c r="BG541" s="220"/>
      <c r="BH541" s="220"/>
      <c r="BI541" s="220"/>
      <c r="BJ541" s="220"/>
      <c r="BK541" s="220"/>
      <c r="BL541" s="220"/>
      <c r="BM541" s="220"/>
      <c r="BN541" s="220"/>
    </row>
    <row r="542" spans="1:66" s="209" customFormat="1" ht="12.75" outlineLevel="1">
      <c r="A542" s="194" t="s">
        <v>210</v>
      </c>
      <c r="B542" s="201" t="s">
        <v>363</v>
      </c>
      <c r="C542" s="138" t="s">
        <v>1327</v>
      </c>
      <c r="D542" s="139" t="s">
        <v>1273</v>
      </c>
      <c r="E542" s="140" t="s">
        <v>108</v>
      </c>
      <c r="F542" s="182">
        <v>16</v>
      </c>
      <c r="G542" s="36"/>
      <c r="H542" s="2">
        <f>ROUND(_xlfn.IFERROR(F542*G542," - "),2)</f>
        <v>0</v>
      </c>
      <c r="I542" s="184" t="e">
        <f t="shared" si="65"/>
        <v>#DIV/0!</v>
      </c>
      <c r="J542" s="144"/>
      <c r="K542" s="208"/>
      <c r="L542" s="208"/>
      <c r="M542" s="208"/>
      <c r="N542" s="208"/>
      <c r="O542" s="208"/>
      <c r="P542" s="208"/>
      <c r="Q542" s="208"/>
      <c r="R542" s="208"/>
      <c r="S542" s="208"/>
      <c r="T542" s="208"/>
      <c r="U542" s="208"/>
      <c r="V542" s="208"/>
      <c r="W542" s="208"/>
      <c r="X542" s="208"/>
      <c r="Y542" s="208"/>
      <c r="Z542" s="208"/>
      <c r="AA542" s="208"/>
      <c r="AB542" s="208"/>
      <c r="AC542" s="208"/>
      <c r="AD542" s="208"/>
      <c r="AE542" s="208"/>
      <c r="AF542" s="208"/>
      <c r="AG542" s="208"/>
      <c r="AH542" s="208"/>
      <c r="AI542" s="208"/>
      <c r="AJ542" s="208"/>
      <c r="AK542" s="208"/>
      <c r="AL542" s="208"/>
      <c r="AM542" s="208"/>
      <c r="AN542" s="208"/>
      <c r="AO542" s="208"/>
      <c r="AP542" s="208"/>
      <c r="AQ542" s="208"/>
      <c r="AR542" s="208"/>
      <c r="AS542" s="208"/>
      <c r="AT542" s="208"/>
      <c r="AU542" s="208"/>
      <c r="AV542" s="208"/>
      <c r="AW542" s="208"/>
      <c r="AX542" s="208"/>
      <c r="AY542" s="208"/>
      <c r="AZ542" s="208"/>
      <c r="BA542" s="208"/>
      <c r="BB542" s="208"/>
      <c r="BC542" s="208"/>
      <c r="BD542" s="208"/>
      <c r="BE542" s="208"/>
      <c r="BF542" s="208"/>
      <c r="BG542" s="208"/>
      <c r="BH542" s="208"/>
      <c r="BI542" s="208"/>
      <c r="BJ542" s="208"/>
      <c r="BK542" s="208"/>
      <c r="BL542" s="208"/>
      <c r="BM542" s="208"/>
      <c r="BN542" s="208"/>
    </row>
    <row r="543" spans="1:66" ht="12.75" outlineLevel="1">
      <c r="A543" s="494" t="s">
        <v>220</v>
      </c>
      <c r="B543" s="495"/>
      <c r="C543" s="146"/>
      <c r="D543" s="153" t="s">
        <v>801</v>
      </c>
      <c r="E543" s="148">
        <f>SUM(H544:H546)</f>
        <v>0</v>
      </c>
      <c r="F543" s="148"/>
      <c r="G543" s="148"/>
      <c r="H543" s="148"/>
      <c r="I543" s="149" t="e">
        <f>E543/$G$609</f>
        <v>#DIV/0!</v>
      </c>
      <c r="J543" s="144"/>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c r="AJ543" s="72"/>
      <c r="AK543" s="72"/>
      <c r="AL543" s="72"/>
      <c r="AM543" s="72"/>
      <c r="AN543" s="72"/>
      <c r="AO543" s="72"/>
      <c r="AP543" s="72"/>
      <c r="AQ543" s="72"/>
      <c r="AR543" s="72"/>
      <c r="AS543" s="72"/>
      <c r="AT543" s="72"/>
      <c r="AU543" s="72"/>
      <c r="AV543" s="72"/>
      <c r="AW543" s="72"/>
      <c r="AX543" s="72"/>
      <c r="AY543" s="72"/>
      <c r="AZ543" s="72"/>
      <c r="BA543" s="72"/>
      <c r="BB543" s="72"/>
      <c r="BC543" s="72"/>
      <c r="BD543" s="72"/>
      <c r="BE543" s="72"/>
      <c r="BF543" s="72"/>
      <c r="BG543" s="72"/>
      <c r="BH543" s="72"/>
      <c r="BI543" s="72"/>
      <c r="BJ543" s="72"/>
      <c r="BK543" s="72"/>
      <c r="BL543" s="72"/>
      <c r="BM543" s="72"/>
      <c r="BN543" s="72"/>
    </row>
    <row r="544" spans="1:66" ht="38.25" outlineLevel="1">
      <c r="A544" s="194" t="s">
        <v>211</v>
      </c>
      <c r="B544" s="201">
        <v>101795</v>
      </c>
      <c r="C544" s="138" t="s">
        <v>1325</v>
      </c>
      <c r="D544" s="139" t="s">
        <v>1274</v>
      </c>
      <c r="E544" s="140" t="s">
        <v>108</v>
      </c>
      <c r="F544" s="182">
        <v>5</v>
      </c>
      <c r="G544" s="36"/>
      <c r="H544" s="2">
        <f>ROUND(_xlfn.IFERROR(F544*G544," - "),2)</f>
        <v>0</v>
      </c>
      <c r="I544" s="184" t="e">
        <f t="shared" si="65"/>
        <v>#DIV/0!</v>
      </c>
      <c r="J544" s="144"/>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c r="AJ544" s="72"/>
      <c r="AK544" s="72"/>
      <c r="AL544" s="72"/>
      <c r="AM544" s="72"/>
      <c r="AN544" s="72"/>
      <c r="AO544" s="72"/>
      <c r="AP544" s="72"/>
      <c r="AQ544" s="72"/>
      <c r="AR544" s="72"/>
      <c r="AS544" s="72"/>
      <c r="AT544" s="72"/>
      <c r="AU544" s="72"/>
      <c r="AV544" s="72"/>
      <c r="AW544" s="72"/>
      <c r="AX544" s="72"/>
      <c r="AY544" s="72"/>
      <c r="AZ544" s="72"/>
      <c r="BA544" s="72"/>
      <c r="BB544" s="72"/>
      <c r="BC544" s="72"/>
      <c r="BD544" s="72"/>
      <c r="BE544" s="72"/>
      <c r="BF544" s="72"/>
      <c r="BG544" s="72"/>
      <c r="BH544" s="72"/>
      <c r="BI544" s="72"/>
      <c r="BJ544" s="72"/>
      <c r="BK544" s="72"/>
      <c r="BL544" s="72"/>
      <c r="BM544" s="72"/>
      <c r="BN544" s="72"/>
    </row>
    <row r="545" spans="1:66" s="217" customFormat="1" ht="25.5" outlineLevel="1">
      <c r="A545" s="194" t="s">
        <v>222</v>
      </c>
      <c r="B545" s="201">
        <v>100556</v>
      </c>
      <c r="C545" s="138" t="s">
        <v>1325</v>
      </c>
      <c r="D545" s="139" t="s">
        <v>1275</v>
      </c>
      <c r="E545" s="140" t="s">
        <v>108</v>
      </c>
      <c r="F545" s="182">
        <v>2</v>
      </c>
      <c r="G545" s="36"/>
      <c r="H545" s="2">
        <f>ROUND(_xlfn.IFERROR(F545*G545," - "),2)</f>
        <v>0</v>
      </c>
      <c r="I545" s="184" t="e">
        <f t="shared" si="65"/>
        <v>#DIV/0!</v>
      </c>
      <c r="J545" s="144"/>
      <c r="K545" s="216"/>
      <c r="L545" s="216"/>
      <c r="M545" s="216"/>
      <c r="N545" s="216"/>
      <c r="O545" s="216"/>
      <c r="P545" s="216"/>
      <c r="Q545" s="216"/>
      <c r="R545" s="216"/>
      <c r="S545" s="216"/>
      <c r="T545" s="216"/>
      <c r="U545" s="216"/>
      <c r="V545" s="216"/>
      <c r="W545" s="216"/>
      <c r="X545" s="216"/>
      <c r="Y545" s="216"/>
      <c r="Z545" s="216"/>
      <c r="AA545" s="216"/>
      <c r="AB545" s="216"/>
      <c r="AC545" s="216"/>
      <c r="AD545" s="216"/>
      <c r="AE545" s="216"/>
      <c r="AF545" s="216"/>
      <c r="AG545" s="216"/>
      <c r="AH545" s="216"/>
      <c r="AI545" s="216"/>
      <c r="AJ545" s="216"/>
      <c r="AK545" s="216"/>
      <c r="AL545" s="216"/>
      <c r="AM545" s="216"/>
      <c r="AN545" s="216"/>
      <c r="AO545" s="216"/>
      <c r="AP545" s="216"/>
      <c r="AQ545" s="216"/>
      <c r="AR545" s="216"/>
      <c r="AS545" s="216"/>
      <c r="AT545" s="216"/>
      <c r="AU545" s="216"/>
      <c r="AV545" s="216"/>
      <c r="AW545" s="216"/>
      <c r="AX545" s="216"/>
      <c r="AY545" s="216"/>
      <c r="AZ545" s="216"/>
      <c r="BA545" s="216"/>
      <c r="BB545" s="216"/>
      <c r="BC545" s="216"/>
      <c r="BD545" s="216"/>
      <c r="BE545" s="216"/>
      <c r="BF545" s="216"/>
      <c r="BG545" s="216"/>
      <c r="BH545" s="216"/>
      <c r="BI545" s="216"/>
      <c r="BJ545" s="216"/>
      <c r="BK545" s="216"/>
      <c r="BL545" s="216"/>
      <c r="BM545" s="216"/>
      <c r="BN545" s="216"/>
    </row>
    <row r="546" spans="1:66" ht="25.5" outlineLevel="1">
      <c r="A546" s="194" t="s">
        <v>212</v>
      </c>
      <c r="B546" s="201">
        <v>91940</v>
      </c>
      <c r="C546" s="138" t="s">
        <v>1325</v>
      </c>
      <c r="D546" s="139" t="s">
        <v>1276</v>
      </c>
      <c r="E546" s="140" t="s">
        <v>108</v>
      </c>
      <c r="F546" s="182">
        <v>42</v>
      </c>
      <c r="G546" s="36"/>
      <c r="H546" s="2">
        <f>ROUND(_xlfn.IFERROR(F546*G546," - "),2)</f>
        <v>0</v>
      </c>
      <c r="I546" s="184" t="e">
        <f t="shared" si="65"/>
        <v>#DIV/0!</v>
      </c>
      <c r="J546" s="144"/>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c r="AJ546" s="72"/>
      <c r="AK546" s="72"/>
      <c r="AL546" s="72"/>
      <c r="AM546" s="72"/>
      <c r="AN546" s="72"/>
      <c r="AO546" s="72"/>
      <c r="AP546" s="72"/>
      <c r="AQ546" s="72"/>
      <c r="AR546" s="72"/>
      <c r="AS546" s="72"/>
      <c r="AT546" s="72"/>
      <c r="AU546" s="72"/>
      <c r="AV546" s="72"/>
      <c r="AW546" s="72"/>
      <c r="AX546" s="72"/>
      <c r="AY546" s="72"/>
      <c r="AZ546" s="72"/>
      <c r="BA546" s="72"/>
      <c r="BB546" s="72"/>
      <c r="BC546" s="72"/>
      <c r="BD546" s="72"/>
      <c r="BE546" s="72"/>
      <c r="BF546" s="72"/>
      <c r="BG546" s="72"/>
      <c r="BH546" s="72"/>
      <c r="BI546" s="72"/>
      <c r="BJ546" s="72"/>
      <c r="BK546" s="72"/>
      <c r="BL546" s="72"/>
      <c r="BM546" s="72"/>
      <c r="BN546" s="72"/>
    </row>
    <row r="547" spans="1:66" ht="12.75" outlineLevel="1">
      <c r="A547" s="494" t="s">
        <v>221</v>
      </c>
      <c r="B547" s="495"/>
      <c r="C547" s="146"/>
      <c r="D547" s="153" t="s">
        <v>754</v>
      </c>
      <c r="E547" s="148">
        <f>SUM(H548:H555)</f>
        <v>0</v>
      </c>
      <c r="F547" s="148"/>
      <c r="G547" s="148"/>
      <c r="H547" s="148"/>
      <c r="I547" s="149" t="e">
        <f>E547/$G$609</f>
        <v>#DIV/0!</v>
      </c>
      <c r="J547" s="144"/>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c r="AJ547" s="72"/>
      <c r="AK547" s="72"/>
      <c r="AL547" s="72"/>
      <c r="AM547" s="72"/>
      <c r="AN547" s="72"/>
      <c r="AO547" s="72"/>
      <c r="AP547" s="72"/>
      <c r="AQ547" s="72"/>
      <c r="AR547" s="72"/>
      <c r="AS547" s="72"/>
      <c r="AT547" s="72"/>
      <c r="AU547" s="72"/>
      <c r="AV547" s="72"/>
      <c r="AW547" s="72"/>
      <c r="AX547" s="72"/>
      <c r="AY547" s="72"/>
      <c r="AZ547" s="72"/>
      <c r="BA547" s="72"/>
      <c r="BB547" s="72"/>
      <c r="BC547" s="72"/>
      <c r="BD547" s="72"/>
      <c r="BE547" s="72"/>
      <c r="BF547" s="72"/>
      <c r="BG547" s="72"/>
      <c r="BH547" s="72"/>
      <c r="BI547" s="72"/>
      <c r="BJ547" s="72"/>
      <c r="BK547" s="72"/>
      <c r="BL547" s="72"/>
      <c r="BM547" s="72"/>
      <c r="BN547" s="72"/>
    </row>
    <row r="548" spans="1:66" s="205" customFormat="1" ht="38.25" outlineLevel="1">
      <c r="A548" s="194" t="s">
        <v>213</v>
      </c>
      <c r="B548" s="201">
        <v>91834</v>
      </c>
      <c r="C548" s="138" t="s">
        <v>1325</v>
      </c>
      <c r="D548" s="139" t="s">
        <v>1277</v>
      </c>
      <c r="E548" s="140" t="s">
        <v>920</v>
      </c>
      <c r="F548" s="182">
        <v>209.15</v>
      </c>
      <c r="G548" s="36"/>
      <c r="H548" s="2">
        <f aca="true" t="shared" si="66" ref="H548:H555">ROUND(_xlfn.IFERROR(F548*G548," - "),2)</f>
        <v>0</v>
      </c>
      <c r="I548" s="184" t="e">
        <f t="shared" si="65"/>
        <v>#DIV/0!</v>
      </c>
      <c r="J548" s="144"/>
      <c r="K548" s="204"/>
      <c r="L548" s="204"/>
      <c r="M548" s="204"/>
      <c r="N548" s="204"/>
      <c r="O548" s="204"/>
      <c r="P548" s="204"/>
      <c r="Q548" s="204"/>
      <c r="R548" s="204"/>
      <c r="S548" s="204"/>
      <c r="T548" s="204"/>
      <c r="U548" s="204"/>
      <c r="V548" s="204"/>
      <c r="W548" s="204"/>
      <c r="X548" s="204"/>
      <c r="Y548" s="204"/>
      <c r="Z548" s="204"/>
      <c r="AA548" s="204"/>
      <c r="AB548" s="204"/>
      <c r="AC548" s="204"/>
      <c r="AD548" s="204"/>
      <c r="AE548" s="204"/>
      <c r="AF548" s="204"/>
      <c r="AG548" s="204"/>
      <c r="AH548" s="204"/>
      <c r="AI548" s="204"/>
      <c r="AJ548" s="204"/>
      <c r="AK548" s="204"/>
      <c r="AL548" s="204"/>
      <c r="AM548" s="204"/>
      <c r="AN548" s="204"/>
      <c r="AO548" s="204"/>
      <c r="AP548" s="204"/>
      <c r="AQ548" s="204"/>
      <c r="AR548" s="204"/>
      <c r="AS548" s="204"/>
      <c r="AT548" s="204"/>
      <c r="AU548" s="204"/>
      <c r="AV548" s="204"/>
      <c r="AW548" s="204"/>
      <c r="AX548" s="204"/>
      <c r="AY548" s="204"/>
      <c r="AZ548" s="204"/>
      <c r="BA548" s="204"/>
      <c r="BB548" s="204"/>
      <c r="BC548" s="204"/>
      <c r="BD548" s="204"/>
      <c r="BE548" s="204"/>
      <c r="BF548" s="204"/>
      <c r="BG548" s="204"/>
      <c r="BH548" s="204"/>
      <c r="BI548" s="204"/>
      <c r="BJ548" s="204"/>
      <c r="BK548" s="204"/>
      <c r="BL548" s="204"/>
      <c r="BM548" s="204"/>
      <c r="BN548" s="204"/>
    </row>
    <row r="549" spans="1:66" s="205" customFormat="1" ht="38.25" outlineLevel="1">
      <c r="A549" s="194" t="s">
        <v>214</v>
      </c>
      <c r="B549" s="201">
        <v>91836</v>
      </c>
      <c r="C549" s="138" t="s">
        <v>1325</v>
      </c>
      <c r="D549" s="139" t="s">
        <v>1278</v>
      </c>
      <c r="E549" s="140" t="s">
        <v>920</v>
      </c>
      <c r="F549" s="182">
        <v>2</v>
      </c>
      <c r="G549" s="36"/>
      <c r="H549" s="2">
        <f t="shared" si="66"/>
        <v>0</v>
      </c>
      <c r="I549" s="184" t="e">
        <f t="shared" si="65"/>
        <v>#DIV/0!</v>
      </c>
      <c r="J549" s="144"/>
      <c r="K549" s="204"/>
      <c r="L549" s="204"/>
      <c r="M549" s="204"/>
      <c r="N549" s="204"/>
      <c r="O549" s="204"/>
      <c r="P549" s="204"/>
      <c r="Q549" s="204"/>
      <c r="R549" s="204"/>
      <c r="S549" s="204"/>
      <c r="T549" s="204"/>
      <c r="U549" s="204"/>
      <c r="V549" s="204"/>
      <c r="W549" s="204"/>
      <c r="X549" s="204"/>
      <c r="Y549" s="204"/>
      <c r="Z549" s="204"/>
      <c r="AA549" s="204"/>
      <c r="AB549" s="204"/>
      <c r="AC549" s="204"/>
      <c r="AD549" s="204"/>
      <c r="AE549" s="204"/>
      <c r="AF549" s="204"/>
      <c r="AG549" s="204"/>
      <c r="AH549" s="204"/>
      <c r="AI549" s="204"/>
      <c r="AJ549" s="204"/>
      <c r="AK549" s="204"/>
      <c r="AL549" s="204"/>
      <c r="AM549" s="204"/>
      <c r="AN549" s="204"/>
      <c r="AO549" s="204"/>
      <c r="AP549" s="204"/>
      <c r="AQ549" s="204"/>
      <c r="AR549" s="204"/>
      <c r="AS549" s="204"/>
      <c r="AT549" s="204"/>
      <c r="AU549" s="204"/>
      <c r="AV549" s="204"/>
      <c r="AW549" s="204"/>
      <c r="AX549" s="204"/>
      <c r="AY549" s="204"/>
      <c r="AZ549" s="204"/>
      <c r="BA549" s="204"/>
      <c r="BB549" s="204"/>
      <c r="BC549" s="204"/>
      <c r="BD549" s="204"/>
      <c r="BE549" s="204"/>
      <c r="BF549" s="204"/>
      <c r="BG549" s="204"/>
      <c r="BH549" s="204"/>
      <c r="BI549" s="204"/>
      <c r="BJ549" s="204"/>
      <c r="BK549" s="204"/>
      <c r="BL549" s="204"/>
      <c r="BM549" s="204"/>
      <c r="BN549" s="204"/>
    </row>
    <row r="550" spans="1:66" s="205" customFormat="1" ht="38.25" outlineLevel="1">
      <c r="A550" s="194" t="s">
        <v>215</v>
      </c>
      <c r="B550" s="201">
        <v>91869</v>
      </c>
      <c r="C550" s="138" t="s">
        <v>1325</v>
      </c>
      <c r="D550" s="139" t="s">
        <v>1279</v>
      </c>
      <c r="E550" s="140" t="s">
        <v>920</v>
      </c>
      <c r="F550" s="182">
        <v>4.2</v>
      </c>
      <c r="G550" s="36"/>
      <c r="H550" s="2">
        <f t="shared" si="66"/>
        <v>0</v>
      </c>
      <c r="I550" s="184" t="e">
        <f t="shared" si="65"/>
        <v>#DIV/0!</v>
      </c>
      <c r="J550" s="144"/>
      <c r="K550" s="204"/>
      <c r="L550" s="204"/>
      <c r="M550" s="204"/>
      <c r="N550" s="204"/>
      <c r="O550" s="204"/>
      <c r="P550" s="204"/>
      <c r="Q550" s="204"/>
      <c r="R550" s="204"/>
      <c r="S550" s="204"/>
      <c r="T550" s="204"/>
      <c r="U550" s="204"/>
      <c r="V550" s="204"/>
      <c r="W550" s="204"/>
      <c r="X550" s="204"/>
      <c r="Y550" s="204"/>
      <c r="Z550" s="204"/>
      <c r="AA550" s="204"/>
      <c r="AB550" s="204"/>
      <c r="AC550" s="204"/>
      <c r="AD550" s="204"/>
      <c r="AE550" s="204"/>
      <c r="AF550" s="204"/>
      <c r="AG550" s="204"/>
      <c r="AH550" s="204"/>
      <c r="AI550" s="204"/>
      <c r="AJ550" s="204"/>
      <c r="AK550" s="204"/>
      <c r="AL550" s="204"/>
      <c r="AM550" s="204"/>
      <c r="AN550" s="204"/>
      <c r="AO550" s="204"/>
      <c r="AP550" s="204"/>
      <c r="AQ550" s="204"/>
      <c r="AR550" s="204"/>
      <c r="AS550" s="204"/>
      <c r="AT550" s="204"/>
      <c r="AU550" s="204"/>
      <c r="AV550" s="204"/>
      <c r="AW550" s="204"/>
      <c r="AX550" s="204"/>
      <c r="AY550" s="204"/>
      <c r="AZ550" s="204"/>
      <c r="BA550" s="204"/>
      <c r="BB550" s="204"/>
      <c r="BC550" s="204"/>
      <c r="BD550" s="204"/>
      <c r="BE550" s="204"/>
      <c r="BF550" s="204"/>
      <c r="BG550" s="204"/>
      <c r="BH550" s="204"/>
      <c r="BI550" s="204"/>
      <c r="BJ550" s="204"/>
      <c r="BK550" s="204"/>
      <c r="BL550" s="204"/>
      <c r="BM550" s="204"/>
      <c r="BN550" s="204"/>
    </row>
    <row r="551" spans="1:66" s="205" customFormat="1" ht="38.25" outlineLevel="1">
      <c r="A551" s="194" t="s">
        <v>216</v>
      </c>
      <c r="B551" s="201">
        <v>95745</v>
      </c>
      <c r="C551" s="138" t="s">
        <v>1325</v>
      </c>
      <c r="D551" s="139" t="s">
        <v>1280</v>
      </c>
      <c r="E551" s="140" t="s">
        <v>920</v>
      </c>
      <c r="F551" s="182">
        <v>5</v>
      </c>
      <c r="G551" s="36"/>
      <c r="H551" s="2">
        <f t="shared" si="66"/>
        <v>0</v>
      </c>
      <c r="I551" s="184" t="e">
        <f t="shared" si="65"/>
        <v>#DIV/0!</v>
      </c>
      <c r="J551" s="144"/>
      <c r="K551" s="204"/>
      <c r="L551" s="204"/>
      <c r="M551" s="204"/>
      <c r="N551" s="204"/>
      <c r="O551" s="204"/>
      <c r="P551" s="204"/>
      <c r="Q551" s="204"/>
      <c r="R551" s="204"/>
      <c r="S551" s="204"/>
      <c r="T551" s="204"/>
      <c r="U551" s="204"/>
      <c r="V551" s="204"/>
      <c r="W551" s="204"/>
      <c r="X551" s="204"/>
      <c r="Y551" s="204"/>
      <c r="Z551" s="204"/>
      <c r="AA551" s="204"/>
      <c r="AB551" s="204"/>
      <c r="AC551" s="204"/>
      <c r="AD551" s="204"/>
      <c r="AE551" s="204"/>
      <c r="AF551" s="204"/>
      <c r="AG551" s="204"/>
      <c r="AH551" s="204"/>
      <c r="AI551" s="204"/>
      <c r="AJ551" s="204"/>
      <c r="AK551" s="204"/>
      <c r="AL551" s="204"/>
      <c r="AM551" s="204"/>
      <c r="AN551" s="204"/>
      <c r="AO551" s="204"/>
      <c r="AP551" s="204"/>
      <c r="AQ551" s="204"/>
      <c r="AR551" s="204"/>
      <c r="AS551" s="204"/>
      <c r="AT551" s="204"/>
      <c r="AU551" s="204"/>
      <c r="AV551" s="204"/>
      <c r="AW551" s="204"/>
      <c r="AX551" s="204"/>
      <c r="AY551" s="204"/>
      <c r="AZ551" s="204"/>
      <c r="BA551" s="204"/>
      <c r="BB551" s="204"/>
      <c r="BC551" s="204"/>
      <c r="BD551" s="204"/>
      <c r="BE551" s="204"/>
      <c r="BF551" s="204"/>
      <c r="BG551" s="204"/>
      <c r="BH551" s="204"/>
      <c r="BI551" s="204"/>
      <c r="BJ551" s="204"/>
      <c r="BK551" s="204"/>
      <c r="BL551" s="204"/>
      <c r="BM551" s="204"/>
      <c r="BN551" s="204"/>
    </row>
    <row r="552" spans="1:66" s="205" customFormat="1" ht="38.25" outlineLevel="1">
      <c r="A552" s="194" t="s">
        <v>217</v>
      </c>
      <c r="B552" s="201">
        <v>95752</v>
      </c>
      <c r="C552" s="138" t="s">
        <v>1325</v>
      </c>
      <c r="D552" s="139" t="s">
        <v>1281</v>
      </c>
      <c r="E552" s="140" t="s">
        <v>920</v>
      </c>
      <c r="F552" s="182">
        <v>46.3</v>
      </c>
      <c r="G552" s="36"/>
      <c r="H552" s="2">
        <f t="shared" si="66"/>
        <v>0</v>
      </c>
      <c r="I552" s="184" t="e">
        <f t="shared" si="65"/>
        <v>#DIV/0!</v>
      </c>
      <c r="J552" s="144"/>
      <c r="K552" s="204"/>
      <c r="L552" s="204"/>
      <c r="M552" s="204"/>
      <c r="N552" s="204"/>
      <c r="O552" s="204"/>
      <c r="P552" s="204"/>
      <c r="Q552" s="204"/>
      <c r="R552" s="204"/>
      <c r="S552" s="204"/>
      <c r="T552" s="204"/>
      <c r="U552" s="204"/>
      <c r="V552" s="204"/>
      <c r="W552" s="204"/>
      <c r="X552" s="204"/>
      <c r="Y552" s="204"/>
      <c r="Z552" s="204"/>
      <c r="AA552" s="204"/>
      <c r="AB552" s="204"/>
      <c r="AC552" s="204"/>
      <c r="AD552" s="204"/>
      <c r="AE552" s="204"/>
      <c r="AF552" s="204"/>
      <c r="AG552" s="204"/>
      <c r="AH552" s="204"/>
      <c r="AI552" s="204"/>
      <c r="AJ552" s="204"/>
      <c r="AK552" s="204"/>
      <c r="AL552" s="204"/>
      <c r="AM552" s="204"/>
      <c r="AN552" s="204"/>
      <c r="AO552" s="204"/>
      <c r="AP552" s="204"/>
      <c r="AQ552" s="204"/>
      <c r="AR552" s="204"/>
      <c r="AS552" s="204"/>
      <c r="AT552" s="204"/>
      <c r="AU552" s="204"/>
      <c r="AV552" s="204"/>
      <c r="AW552" s="204"/>
      <c r="AX552" s="204"/>
      <c r="AY552" s="204"/>
      <c r="AZ552" s="204"/>
      <c r="BA552" s="204"/>
      <c r="BB552" s="204"/>
      <c r="BC552" s="204"/>
      <c r="BD552" s="204"/>
      <c r="BE552" s="204"/>
      <c r="BF552" s="204"/>
      <c r="BG552" s="204"/>
      <c r="BH552" s="204"/>
      <c r="BI552" s="204"/>
      <c r="BJ552" s="204"/>
      <c r="BK552" s="204"/>
      <c r="BL552" s="204"/>
      <c r="BM552" s="204"/>
      <c r="BN552" s="204"/>
    </row>
    <row r="553" spans="1:66" s="205" customFormat="1" ht="38.25" outlineLevel="1">
      <c r="A553" s="194" t="s">
        <v>218</v>
      </c>
      <c r="B553" s="201">
        <v>95752</v>
      </c>
      <c r="C553" s="138" t="s">
        <v>1325</v>
      </c>
      <c r="D553" s="139" t="s">
        <v>1281</v>
      </c>
      <c r="E553" s="140" t="s">
        <v>920</v>
      </c>
      <c r="F553" s="182">
        <v>22.5</v>
      </c>
      <c r="G553" s="36"/>
      <c r="H553" s="2">
        <f t="shared" si="66"/>
        <v>0</v>
      </c>
      <c r="I553" s="184" t="e">
        <f t="shared" si="65"/>
        <v>#DIV/0!</v>
      </c>
      <c r="J553" s="144"/>
      <c r="K553" s="204"/>
      <c r="L553" s="204"/>
      <c r="M553" s="204"/>
      <c r="N553" s="204"/>
      <c r="O553" s="204"/>
      <c r="P553" s="204"/>
      <c r="Q553" s="204"/>
      <c r="R553" s="204"/>
      <c r="S553" s="204"/>
      <c r="T553" s="204"/>
      <c r="U553" s="204"/>
      <c r="V553" s="204"/>
      <c r="W553" s="204"/>
      <c r="X553" s="204"/>
      <c r="Y553" s="204"/>
      <c r="Z553" s="204"/>
      <c r="AA553" s="204"/>
      <c r="AB553" s="204"/>
      <c r="AC553" s="204"/>
      <c r="AD553" s="204"/>
      <c r="AE553" s="204"/>
      <c r="AF553" s="204"/>
      <c r="AG553" s="204"/>
      <c r="AH553" s="204"/>
      <c r="AI553" s="204"/>
      <c r="AJ553" s="204"/>
      <c r="AK553" s="204"/>
      <c r="AL553" s="204"/>
      <c r="AM553" s="204"/>
      <c r="AN553" s="204"/>
      <c r="AO553" s="204"/>
      <c r="AP553" s="204"/>
      <c r="AQ553" s="204"/>
      <c r="AR553" s="204"/>
      <c r="AS553" s="204"/>
      <c r="AT553" s="204"/>
      <c r="AU553" s="204"/>
      <c r="AV553" s="204"/>
      <c r="AW553" s="204"/>
      <c r="AX553" s="204"/>
      <c r="AY553" s="204"/>
      <c r="AZ553" s="204"/>
      <c r="BA553" s="204"/>
      <c r="BB553" s="204"/>
      <c r="BC553" s="204"/>
      <c r="BD553" s="204"/>
      <c r="BE553" s="204"/>
      <c r="BF553" s="204"/>
      <c r="BG553" s="204"/>
      <c r="BH553" s="204"/>
      <c r="BI553" s="204"/>
      <c r="BJ553" s="204"/>
      <c r="BK553" s="204"/>
      <c r="BL553" s="204"/>
      <c r="BM553" s="204"/>
      <c r="BN553" s="204"/>
    </row>
    <row r="554" spans="1:66" s="217" customFormat="1" ht="25.5" outlineLevel="1">
      <c r="A554" s="194" t="s">
        <v>246</v>
      </c>
      <c r="B554" s="201" t="s">
        <v>287</v>
      </c>
      <c r="C554" s="138" t="s">
        <v>1327</v>
      </c>
      <c r="D554" s="139" t="s">
        <v>1282</v>
      </c>
      <c r="E554" s="140" t="s">
        <v>920</v>
      </c>
      <c r="F554" s="182">
        <v>63.3</v>
      </c>
      <c r="G554" s="36"/>
      <c r="H554" s="2">
        <f t="shared" si="66"/>
        <v>0</v>
      </c>
      <c r="I554" s="184" t="e">
        <f t="shared" si="65"/>
        <v>#DIV/0!</v>
      </c>
      <c r="J554" s="144"/>
      <c r="K554" s="216"/>
      <c r="L554" s="216"/>
      <c r="M554" s="216"/>
      <c r="N554" s="216"/>
      <c r="O554" s="216"/>
      <c r="P554" s="216"/>
      <c r="Q554" s="216"/>
      <c r="R554" s="216"/>
      <c r="S554" s="216"/>
      <c r="T554" s="216"/>
      <c r="U554" s="216"/>
      <c r="V554" s="216"/>
      <c r="W554" s="216"/>
      <c r="X554" s="216"/>
      <c r="Y554" s="216"/>
      <c r="Z554" s="216"/>
      <c r="AA554" s="216"/>
      <c r="AB554" s="216"/>
      <c r="AC554" s="216"/>
      <c r="AD554" s="216"/>
      <c r="AE554" s="216"/>
      <c r="AF554" s="216"/>
      <c r="AG554" s="216"/>
      <c r="AH554" s="216"/>
      <c r="AI554" s="216"/>
      <c r="AJ554" s="216"/>
      <c r="AK554" s="216"/>
      <c r="AL554" s="216"/>
      <c r="AM554" s="216"/>
      <c r="AN554" s="216"/>
      <c r="AO554" s="216"/>
      <c r="AP554" s="216"/>
      <c r="AQ554" s="216"/>
      <c r="AR554" s="216"/>
      <c r="AS554" s="216"/>
      <c r="AT554" s="216"/>
      <c r="AU554" s="216"/>
      <c r="AV554" s="216"/>
      <c r="AW554" s="216"/>
      <c r="AX554" s="216"/>
      <c r="AY554" s="216"/>
      <c r="AZ554" s="216"/>
      <c r="BA554" s="216"/>
      <c r="BB554" s="216"/>
      <c r="BC554" s="216"/>
      <c r="BD554" s="216"/>
      <c r="BE554" s="216"/>
      <c r="BF554" s="216"/>
      <c r="BG554" s="216"/>
      <c r="BH554" s="216"/>
      <c r="BI554" s="216"/>
      <c r="BJ554" s="216"/>
      <c r="BK554" s="216"/>
      <c r="BL554" s="216"/>
      <c r="BM554" s="216"/>
      <c r="BN554" s="216"/>
    </row>
    <row r="555" spans="1:66" s="217" customFormat="1" ht="26.25" outlineLevel="1" thickBot="1">
      <c r="A555" s="194" t="s">
        <v>247</v>
      </c>
      <c r="B555" s="201" t="s">
        <v>289</v>
      </c>
      <c r="C555" s="138" t="s">
        <v>1327</v>
      </c>
      <c r="D555" s="139" t="s">
        <v>1283</v>
      </c>
      <c r="E555" s="140" t="s">
        <v>920</v>
      </c>
      <c r="F555" s="182">
        <v>63.3</v>
      </c>
      <c r="G555" s="36"/>
      <c r="H555" s="2">
        <f t="shared" si="66"/>
        <v>0</v>
      </c>
      <c r="I555" s="184" t="e">
        <f t="shared" si="65"/>
        <v>#DIV/0!</v>
      </c>
      <c r="J555" s="144"/>
      <c r="K555" s="216"/>
      <c r="L555" s="216"/>
      <c r="M555" s="216"/>
      <c r="N555" s="216"/>
      <c r="O555" s="216"/>
      <c r="P555" s="216"/>
      <c r="Q555" s="216"/>
      <c r="R555" s="216"/>
      <c r="S555" s="216"/>
      <c r="T555" s="216"/>
      <c r="U555" s="216"/>
      <c r="V555" s="216"/>
      <c r="W555" s="216"/>
      <c r="X555" s="216"/>
      <c r="Y555" s="216"/>
      <c r="Z555" s="216"/>
      <c r="AA555" s="216"/>
      <c r="AB555" s="216"/>
      <c r="AC555" s="216"/>
      <c r="AD555" s="216"/>
      <c r="AE555" s="216"/>
      <c r="AF555" s="216"/>
      <c r="AG555" s="216"/>
      <c r="AH555" s="216"/>
      <c r="AI555" s="216"/>
      <c r="AJ555" s="216"/>
      <c r="AK555" s="216"/>
      <c r="AL555" s="216"/>
      <c r="AM555" s="216"/>
      <c r="AN555" s="216"/>
      <c r="AO555" s="216"/>
      <c r="AP555" s="216"/>
      <c r="AQ555" s="216"/>
      <c r="AR555" s="216"/>
      <c r="AS555" s="216"/>
      <c r="AT555" s="216"/>
      <c r="AU555" s="216"/>
      <c r="AV555" s="216"/>
      <c r="AW555" s="216"/>
      <c r="AX555" s="216"/>
      <c r="AY555" s="216"/>
      <c r="AZ555" s="216"/>
      <c r="BA555" s="216"/>
      <c r="BB555" s="216"/>
      <c r="BC555" s="216"/>
      <c r="BD555" s="216"/>
      <c r="BE555" s="216"/>
      <c r="BF555" s="216"/>
      <c r="BG555" s="216"/>
      <c r="BH555" s="216"/>
      <c r="BI555" s="216"/>
      <c r="BJ555" s="216"/>
      <c r="BK555" s="216"/>
      <c r="BL555" s="216"/>
      <c r="BM555" s="216"/>
      <c r="BN555" s="216"/>
    </row>
    <row r="556" spans="1:66" s="203" customFormat="1" ht="15.75" thickBot="1">
      <c r="A556" s="492">
        <v>16</v>
      </c>
      <c r="B556" s="493"/>
      <c r="C556" s="126"/>
      <c r="D556" s="127" t="s">
        <v>803</v>
      </c>
      <c r="E556" s="128">
        <f>ROUND(SUM(E557),2)</f>
        <v>0</v>
      </c>
      <c r="F556" s="128"/>
      <c r="G556" s="128"/>
      <c r="H556" s="129"/>
      <c r="I556" s="130" t="e">
        <f>E556/$G$609</f>
        <v>#DIV/0!</v>
      </c>
      <c r="J556" s="131"/>
      <c r="K556" s="202"/>
      <c r="L556" s="202"/>
      <c r="M556" s="202"/>
      <c r="N556" s="202"/>
      <c r="O556" s="202"/>
      <c r="P556" s="202"/>
      <c r="Q556" s="202"/>
      <c r="R556" s="202"/>
      <c r="S556" s="202"/>
      <c r="T556" s="202"/>
      <c r="U556" s="202"/>
      <c r="V556" s="202"/>
      <c r="W556" s="202"/>
      <c r="X556" s="202"/>
      <c r="Y556" s="202"/>
      <c r="Z556" s="202"/>
      <c r="AA556" s="202"/>
      <c r="AB556" s="202"/>
      <c r="AC556" s="202"/>
      <c r="AD556" s="202"/>
      <c r="AE556" s="202"/>
      <c r="AF556" s="202"/>
      <c r="AG556" s="202"/>
      <c r="AH556" s="202"/>
      <c r="AI556" s="202"/>
      <c r="AJ556" s="202"/>
      <c r="AK556" s="202"/>
      <c r="AL556" s="202"/>
      <c r="AM556" s="202"/>
      <c r="AN556" s="202"/>
      <c r="AO556" s="202"/>
      <c r="AP556" s="202"/>
      <c r="AQ556" s="202"/>
      <c r="AR556" s="202"/>
      <c r="AS556" s="202"/>
      <c r="AT556" s="202"/>
      <c r="AU556" s="202"/>
      <c r="AV556" s="202"/>
      <c r="AW556" s="202"/>
      <c r="AX556" s="202"/>
      <c r="AY556" s="202"/>
      <c r="AZ556" s="202"/>
      <c r="BA556" s="202"/>
      <c r="BB556" s="202"/>
      <c r="BC556" s="202"/>
      <c r="BD556" s="202"/>
      <c r="BE556" s="202"/>
      <c r="BF556" s="202"/>
      <c r="BG556" s="202"/>
      <c r="BH556" s="202"/>
      <c r="BI556" s="202"/>
      <c r="BJ556" s="202"/>
      <c r="BK556" s="202"/>
      <c r="BL556" s="202"/>
      <c r="BM556" s="202"/>
      <c r="BN556" s="202"/>
    </row>
    <row r="557" spans="1:66" s="209" customFormat="1" ht="12.75" outlineLevel="1">
      <c r="A557" s="490" t="s">
        <v>802</v>
      </c>
      <c r="B557" s="491"/>
      <c r="C557" s="134"/>
      <c r="D557" s="223" t="s">
        <v>803</v>
      </c>
      <c r="E557" s="136">
        <f>SUM(H558:H560)</f>
        <v>0</v>
      </c>
      <c r="F557" s="136"/>
      <c r="G557" s="136"/>
      <c r="H557" s="136"/>
      <c r="I557" s="137" t="e">
        <f>E557/$G$609</f>
        <v>#DIV/0!</v>
      </c>
      <c r="J557" s="144"/>
      <c r="K557" s="208"/>
      <c r="L557" s="208"/>
      <c r="M557" s="208"/>
      <c r="N557" s="208"/>
      <c r="O557" s="208"/>
      <c r="P557" s="208"/>
      <c r="Q557" s="208"/>
      <c r="R557" s="208"/>
      <c r="S557" s="208"/>
      <c r="T557" s="208"/>
      <c r="U557" s="208"/>
      <c r="V557" s="208"/>
      <c r="W557" s="208"/>
      <c r="X557" s="208"/>
      <c r="Y557" s="208"/>
      <c r="Z557" s="208"/>
      <c r="AA557" s="208"/>
      <c r="AB557" s="208"/>
      <c r="AC557" s="208"/>
      <c r="AD557" s="208"/>
      <c r="AE557" s="208"/>
      <c r="AF557" s="208"/>
      <c r="AG557" s="208"/>
      <c r="AH557" s="208"/>
      <c r="AI557" s="208"/>
      <c r="AJ557" s="208"/>
      <c r="AK557" s="208"/>
      <c r="AL557" s="208"/>
      <c r="AM557" s="208"/>
      <c r="AN557" s="208"/>
      <c r="AO557" s="208"/>
      <c r="AP557" s="208"/>
      <c r="AQ557" s="208"/>
      <c r="AR557" s="208"/>
      <c r="AS557" s="208"/>
      <c r="AT557" s="208"/>
      <c r="AU557" s="208"/>
      <c r="AV557" s="208"/>
      <c r="AW557" s="208"/>
      <c r="AX557" s="208"/>
      <c r="AY557" s="208"/>
      <c r="AZ557" s="208"/>
      <c r="BA557" s="208"/>
      <c r="BB557" s="208"/>
      <c r="BC557" s="208"/>
      <c r="BD557" s="208"/>
      <c r="BE557" s="208"/>
      <c r="BF557" s="208"/>
      <c r="BG557" s="208"/>
      <c r="BH557" s="208"/>
      <c r="BI557" s="208"/>
      <c r="BJ557" s="208"/>
      <c r="BK557" s="208"/>
      <c r="BL557" s="208"/>
      <c r="BM557" s="208"/>
      <c r="BN557" s="208"/>
    </row>
    <row r="558" spans="1:66" s="217" customFormat="1" ht="25.5" outlineLevel="1">
      <c r="A558" s="194" t="s">
        <v>804</v>
      </c>
      <c r="B558" s="201" t="s">
        <v>333</v>
      </c>
      <c r="C558" s="138" t="s">
        <v>1327</v>
      </c>
      <c r="D558" s="139" t="s">
        <v>1284</v>
      </c>
      <c r="E558" s="140" t="s">
        <v>918</v>
      </c>
      <c r="F558" s="182">
        <v>1.5</v>
      </c>
      <c r="G558" s="36"/>
      <c r="H558" s="2">
        <f>ROUND(_xlfn.IFERROR(F558*G558," - "),2)</f>
        <v>0</v>
      </c>
      <c r="I558" s="184" t="e">
        <f t="shared" si="65"/>
        <v>#DIV/0!</v>
      </c>
      <c r="J558" s="144"/>
      <c r="K558" s="216"/>
      <c r="L558" s="216"/>
      <c r="M558" s="216"/>
      <c r="N558" s="216"/>
      <c r="O558" s="216"/>
      <c r="P558" s="216"/>
      <c r="Q558" s="216"/>
      <c r="R558" s="216"/>
      <c r="S558" s="216"/>
      <c r="T558" s="216"/>
      <c r="U558" s="216"/>
      <c r="V558" s="216"/>
      <c r="W558" s="216"/>
      <c r="X558" s="216"/>
      <c r="Y558" s="216"/>
      <c r="Z558" s="216"/>
      <c r="AA558" s="216"/>
      <c r="AB558" s="216"/>
      <c r="AC558" s="216"/>
      <c r="AD558" s="216"/>
      <c r="AE558" s="216"/>
      <c r="AF558" s="216"/>
      <c r="AG558" s="216"/>
      <c r="AH558" s="216"/>
      <c r="AI558" s="216"/>
      <c r="AJ558" s="216"/>
      <c r="AK558" s="216"/>
      <c r="AL558" s="216"/>
      <c r="AM558" s="216"/>
      <c r="AN558" s="216"/>
      <c r="AO558" s="216"/>
      <c r="AP558" s="216"/>
      <c r="AQ558" s="216"/>
      <c r="AR558" s="216"/>
      <c r="AS558" s="216"/>
      <c r="AT558" s="216"/>
      <c r="AU558" s="216"/>
      <c r="AV558" s="216"/>
      <c r="AW558" s="216"/>
      <c r="AX558" s="216"/>
      <c r="AY558" s="216"/>
      <c r="AZ558" s="216"/>
      <c r="BA558" s="216"/>
      <c r="BB558" s="216"/>
      <c r="BC558" s="216"/>
      <c r="BD558" s="216"/>
      <c r="BE558" s="216"/>
      <c r="BF558" s="216"/>
      <c r="BG558" s="216"/>
      <c r="BH558" s="216"/>
      <c r="BI558" s="216"/>
      <c r="BJ558" s="216"/>
      <c r="BK558" s="216"/>
      <c r="BL558" s="216"/>
      <c r="BM558" s="216"/>
      <c r="BN558" s="216"/>
    </row>
    <row r="559" spans="1:66" s="217" customFormat="1" ht="38.25" outlineLevel="1">
      <c r="A559" s="194" t="s">
        <v>805</v>
      </c>
      <c r="B559" s="201" t="s">
        <v>390</v>
      </c>
      <c r="C559" s="138" t="s">
        <v>1328</v>
      </c>
      <c r="D559" s="139" t="s">
        <v>1285</v>
      </c>
      <c r="E559" s="140" t="s">
        <v>108</v>
      </c>
      <c r="F559" s="182">
        <v>4</v>
      </c>
      <c r="G559" s="36"/>
      <c r="H559" s="2">
        <f>ROUND(_xlfn.IFERROR(F559*G559," - "),2)</f>
        <v>0</v>
      </c>
      <c r="I559" s="184" t="e">
        <f t="shared" si="65"/>
        <v>#DIV/0!</v>
      </c>
      <c r="J559" s="144"/>
      <c r="K559" s="216"/>
      <c r="L559" s="216"/>
      <c r="M559" s="216"/>
      <c r="N559" s="216"/>
      <c r="O559" s="216"/>
      <c r="P559" s="216"/>
      <c r="Q559" s="216"/>
      <c r="R559" s="216"/>
      <c r="S559" s="216"/>
      <c r="T559" s="216"/>
      <c r="U559" s="216"/>
      <c r="V559" s="216"/>
      <c r="W559" s="216"/>
      <c r="X559" s="216"/>
      <c r="Y559" s="216"/>
      <c r="Z559" s="216"/>
      <c r="AA559" s="216"/>
      <c r="AB559" s="216"/>
      <c r="AC559" s="216"/>
      <c r="AD559" s="216"/>
      <c r="AE559" s="216"/>
      <c r="AF559" s="216"/>
      <c r="AG559" s="216"/>
      <c r="AH559" s="216"/>
      <c r="AI559" s="216"/>
      <c r="AJ559" s="216"/>
      <c r="AK559" s="216"/>
      <c r="AL559" s="216"/>
      <c r="AM559" s="216"/>
      <c r="AN559" s="216"/>
      <c r="AO559" s="216"/>
      <c r="AP559" s="216"/>
      <c r="AQ559" s="216"/>
      <c r="AR559" s="216"/>
      <c r="AS559" s="216"/>
      <c r="AT559" s="216"/>
      <c r="AU559" s="216"/>
      <c r="AV559" s="216"/>
      <c r="AW559" s="216"/>
      <c r="AX559" s="216"/>
      <c r="AY559" s="216"/>
      <c r="AZ559" s="216"/>
      <c r="BA559" s="216"/>
      <c r="BB559" s="216"/>
      <c r="BC559" s="216"/>
      <c r="BD559" s="216"/>
      <c r="BE559" s="216"/>
      <c r="BF559" s="216"/>
      <c r="BG559" s="216"/>
      <c r="BH559" s="216"/>
      <c r="BI559" s="216"/>
      <c r="BJ559" s="216"/>
      <c r="BK559" s="216"/>
      <c r="BL559" s="216"/>
      <c r="BM559" s="216"/>
      <c r="BN559" s="216"/>
    </row>
    <row r="560" spans="1:66" s="217" customFormat="1" ht="13.5" outlineLevel="1" thickBot="1">
      <c r="A560" s="194" t="s">
        <v>806</v>
      </c>
      <c r="B560" s="201" t="s">
        <v>332</v>
      </c>
      <c r="C560" s="138" t="s">
        <v>1327</v>
      </c>
      <c r="D560" s="139" t="s">
        <v>1286</v>
      </c>
      <c r="E560" s="140" t="s">
        <v>920</v>
      </c>
      <c r="F560" s="182">
        <v>50</v>
      </c>
      <c r="G560" s="36"/>
      <c r="H560" s="2">
        <f>ROUND(_xlfn.IFERROR(F560*G560," - "),2)</f>
        <v>0</v>
      </c>
      <c r="I560" s="184" t="e">
        <f t="shared" si="65"/>
        <v>#DIV/0!</v>
      </c>
      <c r="J560" s="144"/>
      <c r="K560" s="216"/>
      <c r="L560" s="216"/>
      <c r="M560" s="216"/>
      <c r="N560" s="216"/>
      <c r="O560" s="216"/>
      <c r="P560" s="216"/>
      <c r="Q560" s="216"/>
      <c r="R560" s="216"/>
      <c r="S560" s="216"/>
      <c r="T560" s="216"/>
      <c r="U560" s="216"/>
      <c r="V560" s="216"/>
      <c r="W560" s="216"/>
      <c r="X560" s="216"/>
      <c r="Y560" s="216"/>
      <c r="Z560" s="216"/>
      <c r="AA560" s="216"/>
      <c r="AB560" s="216"/>
      <c r="AC560" s="216"/>
      <c r="AD560" s="216"/>
      <c r="AE560" s="216"/>
      <c r="AF560" s="216"/>
      <c r="AG560" s="216"/>
      <c r="AH560" s="216"/>
      <c r="AI560" s="216"/>
      <c r="AJ560" s="216"/>
      <c r="AK560" s="216"/>
      <c r="AL560" s="216"/>
      <c r="AM560" s="216"/>
      <c r="AN560" s="216"/>
      <c r="AO560" s="216"/>
      <c r="AP560" s="216"/>
      <c r="AQ560" s="216"/>
      <c r="AR560" s="216"/>
      <c r="AS560" s="216"/>
      <c r="AT560" s="216"/>
      <c r="AU560" s="216"/>
      <c r="AV560" s="216"/>
      <c r="AW560" s="216"/>
      <c r="AX560" s="216"/>
      <c r="AY560" s="216"/>
      <c r="AZ560" s="216"/>
      <c r="BA560" s="216"/>
      <c r="BB560" s="216"/>
      <c r="BC560" s="216"/>
      <c r="BD560" s="216"/>
      <c r="BE560" s="216"/>
      <c r="BF560" s="216"/>
      <c r="BG560" s="216"/>
      <c r="BH560" s="216"/>
      <c r="BI560" s="216"/>
      <c r="BJ560" s="216"/>
      <c r="BK560" s="216"/>
      <c r="BL560" s="216"/>
      <c r="BM560" s="216"/>
      <c r="BN560" s="216"/>
    </row>
    <row r="561" spans="1:66" s="203" customFormat="1" ht="30.75" thickBot="1">
      <c r="A561" s="492">
        <v>17</v>
      </c>
      <c r="B561" s="493"/>
      <c r="C561" s="126"/>
      <c r="D561" s="127" t="s">
        <v>808</v>
      </c>
      <c r="E561" s="128">
        <f>ROUND(SUM(E562),2)</f>
        <v>0</v>
      </c>
      <c r="F561" s="128"/>
      <c r="G561" s="128"/>
      <c r="H561" s="129"/>
      <c r="I561" s="130" t="e">
        <f>E561/$G$609</f>
        <v>#DIV/0!</v>
      </c>
      <c r="J561" s="131"/>
      <c r="K561" s="202"/>
      <c r="L561" s="202"/>
      <c r="M561" s="202"/>
      <c r="N561" s="202"/>
      <c r="O561" s="202"/>
      <c r="P561" s="202"/>
      <c r="Q561" s="202"/>
      <c r="R561" s="202"/>
      <c r="S561" s="202"/>
      <c r="T561" s="202"/>
      <c r="U561" s="202"/>
      <c r="V561" s="202"/>
      <c r="W561" s="202"/>
      <c r="X561" s="202"/>
      <c r="Y561" s="202"/>
      <c r="Z561" s="202"/>
      <c r="AA561" s="202"/>
      <c r="AB561" s="202"/>
      <c r="AC561" s="202"/>
      <c r="AD561" s="202"/>
      <c r="AE561" s="202"/>
      <c r="AF561" s="202"/>
      <c r="AG561" s="202"/>
      <c r="AH561" s="202"/>
      <c r="AI561" s="202"/>
      <c r="AJ561" s="202"/>
      <c r="AK561" s="202"/>
      <c r="AL561" s="202"/>
      <c r="AM561" s="202"/>
      <c r="AN561" s="202"/>
      <c r="AO561" s="202"/>
      <c r="AP561" s="202"/>
      <c r="AQ561" s="202"/>
      <c r="AR561" s="202"/>
      <c r="AS561" s="202"/>
      <c r="AT561" s="202"/>
      <c r="AU561" s="202"/>
      <c r="AV561" s="202"/>
      <c r="AW561" s="202"/>
      <c r="AX561" s="202"/>
      <c r="AY561" s="202"/>
      <c r="AZ561" s="202"/>
      <c r="BA561" s="202"/>
      <c r="BB561" s="202"/>
      <c r="BC561" s="202"/>
      <c r="BD561" s="202"/>
      <c r="BE561" s="202"/>
      <c r="BF561" s="202"/>
      <c r="BG561" s="202"/>
      <c r="BH561" s="202"/>
      <c r="BI561" s="202"/>
      <c r="BJ561" s="202"/>
      <c r="BK561" s="202"/>
      <c r="BL561" s="202"/>
      <c r="BM561" s="202"/>
      <c r="BN561" s="202"/>
    </row>
    <row r="562" spans="1:66" s="209" customFormat="1" ht="12.75" outlineLevel="1">
      <c r="A562" s="490" t="s">
        <v>264</v>
      </c>
      <c r="B562" s="491"/>
      <c r="C562" s="134"/>
      <c r="D562" s="223" t="s">
        <v>809</v>
      </c>
      <c r="E562" s="136">
        <f>SUM(H563:H577)</f>
        <v>0</v>
      </c>
      <c r="F562" s="136"/>
      <c r="G562" s="136"/>
      <c r="H562" s="136"/>
      <c r="I562" s="137" t="e">
        <f>E562/$G$609</f>
        <v>#DIV/0!</v>
      </c>
      <c r="J562" s="144"/>
      <c r="K562" s="208"/>
      <c r="L562" s="208"/>
      <c r="M562" s="208"/>
      <c r="N562" s="208"/>
      <c r="O562" s="208"/>
      <c r="P562" s="208"/>
      <c r="Q562" s="208"/>
      <c r="R562" s="208"/>
      <c r="S562" s="208"/>
      <c r="T562" s="208"/>
      <c r="U562" s="208"/>
      <c r="V562" s="208"/>
      <c r="W562" s="208"/>
      <c r="X562" s="208"/>
      <c r="Y562" s="208"/>
      <c r="Z562" s="208"/>
      <c r="AA562" s="208"/>
      <c r="AB562" s="208"/>
      <c r="AC562" s="208"/>
      <c r="AD562" s="208"/>
      <c r="AE562" s="208"/>
      <c r="AF562" s="208"/>
      <c r="AG562" s="208"/>
      <c r="AH562" s="208"/>
      <c r="AI562" s="208"/>
      <c r="AJ562" s="208"/>
      <c r="AK562" s="208"/>
      <c r="AL562" s="208"/>
      <c r="AM562" s="208"/>
      <c r="AN562" s="208"/>
      <c r="AO562" s="208"/>
      <c r="AP562" s="208"/>
      <c r="AQ562" s="208"/>
      <c r="AR562" s="208"/>
      <c r="AS562" s="208"/>
      <c r="AT562" s="208"/>
      <c r="AU562" s="208"/>
      <c r="AV562" s="208"/>
      <c r="AW562" s="208"/>
      <c r="AX562" s="208"/>
      <c r="AY562" s="208"/>
      <c r="AZ562" s="208"/>
      <c r="BA562" s="208"/>
      <c r="BB562" s="208"/>
      <c r="BC562" s="208"/>
      <c r="BD562" s="208"/>
      <c r="BE562" s="208"/>
      <c r="BF562" s="208"/>
      <c r="BG562" s="208"/>
      <c r="BH562" s="208"/>
      <c r="BI562" s="208"/>
      <c r="BJ562" s="208"/>
      <c r="BK562" s="208"/>
      <c r="BL562" s="208"/>
      <c r="BM562" s="208"/>
      <c r="BN562" s="208"/>
    </row>
    <row r="563" spans="1:66" s="217" customFormat="1" ht="25.5" outlineLevel="1">
      <c r="A563" s="194" t="s">
        <v>807</v>
      </c>
      <c r="B563" s="201">
        <v>96989</v>
      </c>
      <c r="C563" s="138" t="s">
        <v>1325</v>
      </c>
      <c r="D563" s="139" t="s">
        <v>1287</v>
      </c>
      <c r="E563" s="140" t="s">
        <v>108</v>
      </c>
      <c r="F563" s="182">
        <v>1</v>
      </c>
      <c r="G563" s="36"/>
      <c r="H563" s="2">
        <f aca="true" t="shared" si="67" ref="H563:H577">ROUND(_xlfn.IFERROR(F563*G563," - "),2)</f>
        <v>0</v>
      </c>
      <c r="I563" s="184" t="e">
        <f t="shared" si="65"/>
        <v>#DIV/0!</v>
      </c>
      <c r="J563" s="144"/>
      <c r="K563" s="216"/>
      <c r="L563" s="216"/>
      <c r="M563" s="216"/>
      <c r="N563" s="216"/>
      <c r="O563" s="216"/>
      <c r="P563" s="216"/>
      <c r="Q563" s="216"/>
      <c r="R563" s="216"/>
      <c r="S563" s="216"/>
      <c r="T563" s="216"/>
      <c r="U563" s="216"/>
      <c r="V563" s="216"/>
      <c r="W563" s="216"/>
      <c r="X563" s="216"/>
      <c r="Y563" s="216"/>
      <c r="Z563" s="216"/>
      <c r="AA563" s="216"/>
      <c r="AB563" s="216"/>
      <c r="AC563" s="216"/>
      <c r="AD563" s="216"/>
      <c r="AE563" s="216"/>
      <c r="AF563" s="216"/>
      <c r="AG563" s="216"/>
      <c r="AH563" s="216"/>
      <c r="AI563" s="216"/>
      <c r="AJ563" s="216"/>
      <c r="AK563" s="216"/>
      <c r="AL563" s="216"/>
      <c r="AM563" s="216"/>
      <c r="AN563" s="216"/>
      <c r="AO563" s="216"/>
      <c r="AP563" s="216"/>
      <c r="AQ563" s="216"/>
      <c r="AR563" s="216"/>
      <c r="AS563" s="216"/>
      <c r="AT563" s="216"/>
      <c r="AU563" s="216"/>
      <c r="AV563" s="216"/>
      <c r="AW563" s="216"/>
      <c r="AX563" s="216"/>
      <c r="AY563" s="216"/>
      <c r="AZ563" s="216"/>
      <c r="BA563" s="216"/>
      <c r="BB563" s="216"/>
      <c r="BC563" s="216"/>
      <c r="BD563" s="216"/>
      <c r="BE563" s="216"/>
      <c r="BF563" s="216"/>
      <c r="BG563" s="216"/>
      <c r="BH563" s="216"/>
      <c r="BI563" s="216"/>
      <c r="BJ563" s="216"/>
      <c r="BK563" s="216"/>
      <c r="BL563" s="216"/>
      <c r="BM563" s="216"/>
      <c r="BN563" s="216"/>
    </row>
    <row r="564" spans="1:66" ht="12.75" outlineLevel="1">
      <c r="A564" s="194" t="s">
        <v>810</v>
      </c>
      <c r="B564" s="201" t="s">
        <v>373</v>
      </c>
      <c r="C564" s="138" t="s">
        <v>1327</v>
      </c>
      <c r="D564" s="139" t="s">
        <v>1288</v>
      </c>
      <c r="E564" s="140" t="s">
        <v>920</v>
      </c>
      <c r="F564" s="182">
        <v>154</v>
      </c>
      <c r="G564" s="36"/>
      <c r="H564" s="2">
        <f t="shared" si="67"/>
        <v>0</v>
      </c>
      <c r="I564" s="184" t="e">
        <f t="shared" si="65"/>
        <v>#DIV/0!</v>
      </c>
      <c r="J564" s="144"/>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c r="AJ564" s="72"/>
      <c r="AK564" s="72"/>
      <c r="AL564" s="72"/>
      <c r="AM564" s="72"/>
      <c r="AN564" s="72"/>
      <c r="AO564" s="72"/>
      <c r="AP564" s="72"/>
      <c r="AQ564" s="72"/>
      <c r="AR564" s="72"/>
      <c r="AS564" s="72"/>
      <c r="AT564" s="72"/>
      <c r="AU564" s="72"/>
      <c r="AV564" s="72"/>
      <c r="AW564" s="72"/>
      <c r="AX564" s="72"/>
      <c r="AY564" s="72"/>
      <c r="AZ564" s="72"/>
      <c r="BA564" s="72"/>
      <c r="BB564" s="72"/>
      <c r="BC564" s="72"/>
      <c r="BD564" s="72"/>
      <c r="BE564" s="72"/>
      <c r="BF564" s="72"/>
      <c r="BG564" s="72"/>
      <c r="BH564" s="72"/>
      <c r="BI564" s="72"/>
      <c r="BJ564" s="72"/>
      <c r="BK564" s="72"/>
      <c r="BL564" s="72"/>
      <c r="BM564" s="72"/>
      <c r="BN564" s="72"/>
    </row>
    <row r="565" spans="1:66" ht="25.5" outlineLevel="1">
      <c r="A565" s="194" t="s">
        <v>811</v>
      </c>
      <c r="B565" s="201">
        <v>98463</v>
      </c>
      <c r="C565" s="138" t="s">
        <v>1325</v>
      </c>
      <c r="D565" s="139" t="s">
        <v>1289</v>
      </c>
      <c r="E565" s="140" t="s">
        <v>108</v>
      </c>
      <c r="F565" s="182">
        <v>16</v>
      </c>
      <c r="G565" s="36"/>
      <c r="H565" s="2">
        <f t="shared" si="67"/>
        <v>0</v>
      </c>
      <c r="I565" s="184" t="e">
        <f t="shared" si="65"/>
        <v>#DIV/0!</v>
      </c>
      <c r="J565" s="144"/>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c r="AJ565" s="72"/>
      <c r="AK565" s="72"/>
      <c r="AL565" s="72"/>
      <c r="AM565" s="72"/>
      <c r="AN565" s="72"/>
      <c r="AO565" s="72"/>
      <c r="AP565" s="72"/>
      <c r="AQ565" s="72"/>
      <c r="AR565" s="72"/>
      <c r="AS565" s="72"/>
      <c r="AT565" s="72"/>
      <c r="AU565" s="72"/>
      <c r="AV565" s="72"/>
      <c r="AW565" s="72"/>
      <c r="AX565" s="72"/>
      <c r="AY565" s="72"/>
      <c r="AZ565" s="72"/>
      <c r="BA565" s="72"/>
      <c r="BB565" s="72"/>
      <c r="BC565" s="72"/>
      <c r="BD565" s="72"/>
      <c r="BE565" s="72"/>
      <c r="BF565" s="72"/>
      <c r="BG565" s="72"/>
      <c r="BH565" s="72"/>
      <c r="BI565" s="72"/>
      <c r="BJ565" s="72"/>
      <c r="BK565" s="72"/>
      <c r="BL565" s="72"/>
      <c r="BM565" s="72"/>
      <c r="BN565" s="72"/>
    </row>
    <row r="566" spans="1:66" ht="38.25" outlineLevel="1">
      <c r="A566" s="194" t="s">
        <v>812</v>
      </c>
      <c r="B566" s="201" t="s">
        <v>321</v>
      </c>
      <c r="C566" s="138" t="s">
        <v>1327</v>
      </c>
      <c r="D566" s="139" t="s">
        <v>1290</v>
      </c>
      <c r="E566" s="140" t="s">
        <v>108</v>
      </c>
      <c r="F566" s="182">
        <v>4</v>
      </c>
      <c r="G566" s="36"/>
      <c r="H566" s="2">
        <f t="shared" si="67"/>
        <v>0</v>
      </c>
      <c r="I566" s="184" t="e">
        <f t="shared" si="65"/>
        <v>#DIV/0!</v>
      </c>
      <c r="J566" s="144"/>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c r="AJ566" s="72"/>
      <c r="AK566" s="72"/>
      <c r="AL566" s="72"/>
      <c r="AM566" s="72"/>
      <c r="AN566" s="72"/>
      <c r="AO566" s="72"/>
      <c r="AP566" s="72"/>
      <c r="AQ566" s="72"/>
      <c r="AR566" s="72"/>
      <c r="AS566" s="72"/>
      <c r="AT566" s="72"/>
      <c r="AU566" s="72"/>
      <c r="AV566" s="72"/>
      <c r="AW566" s="72"/>
      <c r="AX566" s="72"/>
      <c r="AY566" s="72"/>
      <c r="AZ566" s="72"/>
      <c r="BA566" s="72"/>
      <c r="BB566" s="72"/>
      <c r="BC566" s="72"/>
      <c r="BD566" s="72"/>
      <c r="BE566" s="72"/>
      <c r="BF566" s="72"/>
      <c r="BG566" s="72"/>
      <c r="BH566" s="72"/>
      <c r="BI566" s="72"/>
      <c r="BJ566" s="72"/>
      <c r="BK566" s="72"/>
      <c r="BL566" s="72"/>
      <c r="BM566" s="72"/>
      <c r="BN566" s="72"/>
    </row>
    <row r="567" spans="1:66" s="217" customFormat="1" ht="12.75" outlineLevel="1">
      <c r="A567" s="194" t="s">
        <v>813</v>
      </c>
      <c r="B567" s="201" t="s">
        <v>307</v>
      </c>
      <c r="C567" s="138" t="s">
        <v>1327</v>
      </c>
      <c r="D567" s="139" t="s">
        <v>1291</v>
      </c>
      <c r="E567" s="140" t="s">
        <v>108</v>
      </c>
      <c r="F567" s="182">
        <v>48</v>
      </c>
      <c r="G567" s="36"/>
      <c r="H567" s="2">
        <f t="shared" si="67"/>
        <v>0</v>
      </c>
      <c r="I567" s="184" t="e">
        <f t="shared" si="65"/>
        <v>#DIV/0!</v>
      </c>
      <c r="J567" s="144"/>
      <c r="K567" s="216"/>
      <c r="L567" s="216"/>
      <c r="M567" s="216"/>
      <c r="N567" s="216"/>
      <c r="O567" s="216"/>
      <c r="P567" s="216"/>
      <c r="Q567" s="216"/>
      <c r="R567" s="216"/>
      <c r="S567" s="216"/>
      <c r="T567" s="216"/>
      <c r="U567" s="216"/>
      <c r="V567" s="216"/>
      <c r="W567" s="216"/>
      <c r="X567" s="216"/>
      <c r="Y567" s="216"/>
      <c r="Z567" s="216"/>
      <c r="AA567" s="216"/>
      <c r="AB567" s="216"/>
      <c r="AC567" s="216"/>
      <c r="AD567" s="216"/>
      <c r="AE567" s="216"/>
      <c r="AF567" s="216"/>
      <c r="AG567" s="216"/>
      <c r="AH567" s="216"/>
      <c r="AI567" s="216"/>
      <c r="AJ567" s="216"/>
      <c r="AK567" s="216"/>
      <c r="AL567" s="216"/>
      <c r="AM567" s="216"/>
      <c r="AN567" s="216"/>
      <c r="AO567" s="216"/>
      <c r="AP567" s="216"/>
      <c r="AQ567" s="216"/>
      <c r="AR567" s="216"/>
      <c r="AS567" s="216"/>
      <c r="AT567" s="216"/>
      <c r="AU567" s="216"/>
      <c r="AV567" s="216"/>
      <c r="AW567" s="216"/>
      <c r="AX567" s="216"/>
      <c r="AY567" s="216"/>
      <c r="AZ567" s="216"/>
      <c r="BA567" s="216"/>
      <c r="BB567" s="216"/>
      <c r="BC567" s="216"/>
      <c r="BD567" s="216"/>
      <c r="BE567" s="216"/>
      <c r="BF567" s="216"/>
      <c r="BG567" s="216"/>
      <c r="BH567" s="216"/>
      <c r="BI567" s="216"/>
      <c r="BJ567" s="216"/>
      <c r="BK567" s="216"/>
      <c r="BL567" s="216"/>
      <c r="BM567" s="216"/>
      <c r="BN567" s="216"/>
    </row>
    <row r="568" spans="1:66" ht="25.5" outlineLevel="1">
      <c r="A568" s="194" t="s">
        <v>814</v>
      </c>
      <c r="B568" s="201" t="s">
        <v>308</v>
      </c>
      <c r="C568" s="138" t="s">
        <v>1327</v>
      </c>
      <c r="D568" s="139" t="s">
        <v>1292</v>
      </c>
      <c r="E568" s="140" t="s">
        <v>108</v>
      </c>
      <c r="F568" s="182">
        <v>1</v>
      </c>
      <c r="G568" s="36"/>
      <c r="H568" s="2">
        <f t="shared" si="67"/>
        <v>0</v>
      </c>
      <c r="I568" s="184" t="e">
        <f aca="true" t="shared" si="68" ref="I568:I577">H568/$G$609</f>
        <v>#DIV/0!</v>
      </c>
      <c r="J568" s="144"/>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c r="AJ568" s="72"/>
      <c r="AK568" s="72"/>
      <c r="AL568" s="72"/>
      <c r="AM568" s="72"/>
      <c r="AN568" s="72"/>
      <c r="AO568" s="72"/>
      <c r="AP568" s="72"/>
      <c r="AQ568" s="72"/>
      <c r="AR568" s="72"/>
      <c r="AS568" s="72"/>
      <c r="AT568" s="72"/>
      <c r="AU568" s="72"/>
      <c r="AV568" s="72"/>
      <c r="AW568" s="72"/>
      <c r="AX568" s="72"/>
      <c r="AY568" s="72"/>
      <c r="AZ568" s="72"/>
      <c r="BA568" s="72"/>
      <c r="BB568" s="72"/>
      <c r="BC568" s="72"/>
      <c r="BD568" s="72"/>
      <c r="BE568" s="72"/>
      <c r="BF568" s="72"/>
      <c r="BG568" s="72"/>
      <c r="BH568" s="72"/>
      <c r="BI568" s="72"/>
      <c r="BJ568" s="72"/>
      <c r="BK568" s="72"/>
      <c r="BL568" s="72"/>
      <c r="BM568" s="72"/>
      <c r="BN568" s="72"/>
    </row>
    <row r="569" spans="1:66" ht="25.5" outlineLevel="1">
      <c r="A569" s="194" t="s">
        <v>815</v>
      </c>
      <c r="B569" s="201">
        <v>93358</v>
      </c>
      <c r="C569" s="138" t="s">
        <v>1325</v>
      </c>
      <c r="D569" s="139" t="s">
        <v>934</v>
      </c>
      <c r="E569" s="140" t="s">
        <v>927</v>
      </c>
      <c r="F569" s="182">
        <v>43.95</v>
      </c>
      <c r="G569" s="36"/>
      <c r="H569" s="2">
        <f t="shared" si="67"/>
        <v>0</v>
      </c>
      <c r="I569" s="184" t="e">
        <f t="shared" si="68"/>
        <v>#DIV/0!</v>
      </c>
      <c r="J569" s="144"/>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c r="AJ569" s="72"/>
      <c r="AK569" s="72"/>
      <c r="AL569" s="72"/>
      <c r="AM569" s="72"/>
      <c r="AN569" s="72"/>
      <c r="AO569" s="72"/>
      <c r="AP569" s="72"/>
      <c r="AQ569" s="72"/>
      <c r="AR569" s="72"/>
      <c r="AS569" s="72"/>
      <c r="AT569" s="72"/>
      <c r="AU569" s="72"/>
      <c r="AV569" s="72"/>
      <c r="AW569" s="72"/>
      <c r="AX569" s="72"/>
      <c r="AY569" s="72"/>
      <c r="AZ569" s="72"/>
      <c r="BA569" s="72"/>
      <c r="BB569" s="72"/>
      <c r="BC569" s="72"/>
      <c r="BD569" s="72"/>
      <c r="BE569" s="72"/>
      <c r="BF569" s="72"/>
      <c r="BG569" s="72"/>
      <c r="BH569" s="72"/>
      <c r="BI569" s="72"/>
      <c r="BJ569" s="72"/>
      <c r="BK569" s="72"/>
      <c r="BL569" s="72"/>
      <c r="BM569" s="72"/>
      <c r="BN569" s="72"/>
    </row>
    <row r="570" spans="1:66" ht="25.5" outlineLevel="1">
      <c r="A570" s="194" t="s">
        <v>816</v>
      </c>
      <c r="B570" s="201">
        <v>93382</v>
      </c>
      <c r="C570" s="138" t="s">
        <v>1325</v>
      </c>
      <c r="D570" s="139" t="s">
        <v>936</v>
      </c>
      <c r="E570" s="140" t="s">
        <v>927</v>
      </c>
      <c r="F570" s="182">
        <v>43.95</v>
      </c>
      <c r="G570" s="36"/>
      <c r="H570" s="2">
        <f t="shared" si="67"/>
        <v>0</v>
      </c>
      <c r="I570" s="184" t="e">
        <f t="shared" si="68"/>
        <v>#DIV/0!</v>
      </c>
      <c r="J570" s="144"/>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c r="AJ570" s="72"/>
      <c r="AK570" s="72"/>
      <c r="AL570" s="72"/>
      <c r="AM570" s="72"/>
      <c r="AN570" s="72"/>
      <c r="AO570" s="72"/>
      <c r="AP570" s="72"/>
      <c r="AQ570" s="72"/>
      <c r="AR570" s="72"/>
      <c r="AS570" s="72"/>
      <c r="AT570" s="72"/>
      <c r="AU570" s="72"/>
      <c r="AV570" s="72"/>
      <c r="AW570" s="72"/>
      <c r="AX570" s="72"/>
      <c r="AY570" s="72"/>
      <c r="AZ570" s="72"/>
      <c r="BA570" s="72"/>
      <c r="BB570" s="72"/>
      <c r="BC570" s="72"/>
      <c r="BD570" s="72"/>
      <c r="BE570" s="72"/>
      <c r="BF570" s="72"/>
      <c r="BG570" s="72"/>
      <c r="BH570" s="72"/>
      <c r="BI570" s="72"/>
      <c r="BJ570" s="72"/>
      <c r="BK570" s="72"/>
      <c r="BL570" s="72"/>
      <c r="BM570" s="72"/>
      <c r="BN570" s="72"/>
    </row>
    <row r="571" spans="1:66" ht="25.5" outlineLevel="1">
      <c r="A571" s="194" t="s">
        <v>817</v>
      </c>
      <c r="B571" s="201">
        <v>96985</v>
      </c>
      <c r="C571" s="138" t="s">
        <v>1325</v>
      </c>
      <c r="D571" s="139" t="s">
        <v>1293</v>
      </c>
      <c r="E571" s="140" t="s">
        <v>108</v>
      </c>
      <c r="F571" s="182">
        <v>16</v>
      </c>
      <c r="G571" s="36"/>
      <c r="H571" s="2">
        <f t="shared" si="67"/>
        <v>0</v>
      </c>
      <c r="I571" s="184" t="e">
        <f t="shared" si="68"/>
        <v>#DIV/0!</v>
      </c>
      <c r="J571" s="144"/>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c r="AJ571" s="72"/>
      <c r="AK571" s="72"/>
      <c r="AL571" s="72"/>
      <c r="AM571" s="72"/>
      <c r="AN571" s="72"/>
      <c r="AO571" s="72"/>
      <c r="AP571" s="72"/>
      <c r="AQ571" s="72"/>
      <c r="AR571" s="72"/>
      <c r="AS571" s="72"/>
      <c r="AT571" s="72"/>
      <c r="AU571" s="72"/>
      <c r="AV571" s="72"/>
      <c r="AW571" s="72"/>
      <c r="AX571" s="72"/>
      <c r="AY571" s="72"/>
      <c r="AZ571" s="72"/>
      <c r="BA571" s="72"/>
      <c r="BB571" s="72"/>
      <c r="BC571" s="72"/>
      <c r="BD571" s="72"/>
      <c r="BE571" s="72"/>
      <c r="BF571" s="72"/>
      <c r="BG571" s="72"/>
      <c r="BH571" s="72"/>
      <c r="BI571" s="72"/>
      <c r="BJ571" s="72"/>
      <c r="BK571" s="72"/>
      <c r="BL571" s="72"/>
      <c r="BM571" s="72"/>
      <c r="BN571" s="72"/>
    </row>
    <row r="572" spans="1:66" s="217" customFormat="1" ht="25.5" outlineLevel="1">
      <c r="A572" s="194" t="s">
        <v>818</v>
      </c>
      <c r="B572" s="201">
        <v>96971</v>
      </c>
      <c r="C572" s="138" t="s">
        <v>1325</v>
      </c>
      <c r="D572" s="139" t="s">
        <v>1294</v>
      </c>
      <c r="E572" s="140" t="s">
        <v>920</v>
      </c>
      <c r="F572" s="182">
        <v>65</v>
      </c>
      <c r="G572" s="36"/>
      <c r="H572" s="2">
        <f t="shared" si="67"/>
        <v>0</v>
      </c>
      <c r="I572" s="184" t="e">
        <f t="shared" si="68"/>
        <v>#DIV/0!</v>
      </c>
      <c r="J572" s="144"/>
      <c r="K572" s="216"/>
      <c r="L572" s="216"/>
      <c r="M572" s="216"/>
      <c r="N572" s="216"/>
      <c r="O572" s="216"/>
      <c r="P572" s="216"/>
      <c r="Q572" s="216"/>
      <c r="R572" s="216"/>
      <c r="S572" s="216"/>
      <c r="T572" s="216"/>
      <c r="U572" s="216"/>
      <c r="V572" s="216"/>
      <c r="W572" s="216"/>
      <c r="X572" s="216"/>
      <c r="Y572" s="216"/>
      <c r="Z572" s="216"/>
      <c r="AA572" s="216"/>
      <c r="AB572" s="216"/>
      <c r="AC572" s="216"/>
      <c r="AD572" s="216"/>
      <c r="AE572" s="216"/>
      <c r="AF572" s="216"/>
      <c r="AG572" s="216"/>
      <c r="AH572" s="216"/>
      <c r="AI572" s="216"/>
      <c r="AJ572" s="216"/>
      <c r="AK572" s="216"/>
      <c r="AL572" s="216"/>
      <c r="AM572" s="216"/>
      <c r="AN572" s="216"/>
      <c r="AO572" s="216"/>
      <c r="AP572" s="216"/>
      <c r="AQ572" s="216"/>
      <c r="AR572" s="216"/>
      <c r="AS572" s="216"/>
      <c r="AT572" s="216"/>
      <c r="AU572" s="216"/>
      <c r="AV572" s="216"/>
      <c r="AW572" s="216"/>
      <c r="AX572" s="216"/>
      <c r="AY572" s="216"/>
      <c r="AZ572" s="216"/>
      <c r="BA572" s="216"/>
      <c r="BB572" s="216"/>
      <c r="BC572" s="216"/>
      <c r="BD572" s="216"/>
      <c r="BE572" s="216"/>
      <c r="BF572" s="216"/>
      <c r="BG572" s="216"/>
      <c r="BH572" s="216"/>
      <c r="BI572" s="216"/>
      <c r="BJ572" s="216"/>
      <c r="BK572" s="216"/>
      <c r="BL572" s="216"/>
      <c r="BM572" s="216"/>
      <c r="BN572" s="216"/>
    </row>
    <row r="573" spans="1:66" s="217" customFormat="1" ht="25.5" outlineLevel="1">
      <c r="A573" s="194" t="s">
        <v>819</v>
      </c>
      <c r="B573" s="201">
        <v>96973</v>
      </c>
      <c r="C573" s="138" t="s">
        <v>1325</v>
      </c>
      <c r="D573" s="139" t="s">
        <v>1295</v>
      </c>
      <c r="E573" s="140" t="s">
        <v>920</v>
      </c>
      <c r="F573" s="182">
        <v>348.78</v>
      </c>
      <c r="G573" s="36"/>
      <c r="H573" s="2">
        <f t="shared" si="67"/>
        <v>0</v>
      </c>
      <c r="I573" s="184" t="e">
        <f t="shared" si="68"/>
        <v>#DIV/0!</v>
      </c>
      <c r="J573" s="144"/>
      <c r="K573" s="216"/>
      <c r="L573" s="216"/>
      <c r="M573" s="216"/>
      <c r="N573" s="216"/>
      <c r="O573" s="216"/>
      <c r="P573" s="216"/>
      <c r="Q573" s="216"/>
      <c r="R573" s="216"/>
      <c r="S573" s="216"/>
      <c r="T573" s="216"/>
      <c r="U573" s="216"/>
      <c r="V573" s="216"/>
      <c r="W573" s="216"/>
      <c r="X573" s="216"/>
      <c r="Y573" s="216"/>
      <c r="Z573" s="216"/>
      <c r="AA573" s="216"/>
      <c r="AB573" s="216"/>
      <c r="AC573" s="216"/>
      <c r="AD573" s="216"/>
      <c r="AE573" s="216"/>
      <c r="AF573" s="216"/>
      <c r="AG573" s="216"/>
      <c r="AH573" s="216"/>
      <c r="AI573" s="216"/>
      <c r="AJ573" s="216"/>
      <c r="AK573" s="216"/>
      <c r="AL573" s="216"/>
      <c r="AM573" s="216"/>
      <c r="AN573" s="216"/>
      <c r="AO573" s="216"/>
      <c r="AP573" s="216"/>
      <c r="AQ573" s="216"/>
      <c r="AR573" s="216"/>
      <c r="AS573" s="216"/>
      <c r="AT573" s="216"/>
      <c r="AU573" s="216"/>
      <c r="AV573" s="216"/>
      <c r="AW573" s="216"/>
      <c r="AX573" s="216"/>
      <c r="AY573" s="216"/>
      <c r="AZ573" s="216"/>
      <c r="BA573" s="216"/>
      <c r="BB573" s="216"/>
      <c r="BC573" s="216"/>
      <c r="BD573" s="216"/>
      <c r="BE573" s="216"/>
      <c r="BF573" s="216"/>
      <c r="BG573" s="216"/>
      <c r="BH573" s="216"/>
      <c r="BI573" s="216"/>
      <c r="BJ573" s="216"/>
      <c r="BK573" s="216"/>
      <c r="BL573" s="216"/>
      <c r="BM573" s="216"/>
      <c r="BN573" s="216"/>
    </row>
    <row r="574" spans="1:66" s="217" customFormat="1" ht="25.5" outlineLevel="1">
      <c r="A574" s="194" t="s">
        <v>820</v>
      </c>
      <c r="B574" s="201">
        <v>96974</v>
      </c>
      <c r="C574" s="138" t="s">
        <v>1325</v>
      </c>
      <c r="D574" s="139" t="s">
        <v>1296</v>
      </c>
      <c r="E574" s="140" t="s">
        <v>920</v>
      </c>
      <c r="F574" s="182">
        <v>308</v>
      </c>
      <c r="G574" s="36"/>
      <c r="H574" s="2">
        <f t="shared" si="67"/>
        <v>0</v>
      </c>
      <c r="I574" s="184" t="e">
        <f t="shared" si="68"/>
        <v>#DIV/0!</v>
      </c>
      <c r="J574" s="144"/>
      <c r="K574" s="216"/>
      <c r="L574" s="216"/>
      <c r="M574" s="216"/>
      <c r="N574" s="216"/>
      <c r="O574" s="216"/>
      <c r="P574" s="216"/>
      <c r="Q574" s="216"/>
      <c r="R574" s="216"/>
      <c r="S574" s="216"/>
      <c r="T574" s="216"/>
      <c r="U574" s="216"/>
      <c r="V574" s="216"/>
      <c r="W574" s="216"/>
      <c r="X574" s="216"/>
      <c r="Y574" s="216"/>
      <c r="Z574" s="216"/>
      <c r="AA574" s="216"/>
      <c r="AB574" s="216"/>
      <c r="AC574" s="216"/>
      <c r="AD574" s="216"/>
      <c r="AE574" s="216"/>
      <c r="AF574" s="216"/>
      <c r="AG574" s="216"/>
      <c r="AH574" s="216"/>
      <c r="AI574" s="216"/>
      <c r="AJ574" s="216"/>
      <c r="AK574" s="216"/>
      <c r="AL574" s="216"/>
      <c r="AM574" s="216"/>
      <c r="AN574" s="216"/>
      <c r="AO574" s="216"/>
      <c r="AP574" s="216"/>
      <c r="AQ574" s="216"/>
      <c r="AR574" s="216"/>
      <c r="AS574" s="216"/>
      <c r="AT574" s="216"/>
      <c r="AU574" s="216"/>
      <c r="AV574" s="216"/>
      <c r="AW574" s="216"/>
      <c r="AX574" s="216"/>
      <c r="AY574" s="216"/>
      <c r="AZ574" s="216"/>
      <c r="BA574" s="216"/>
      <c r="BB574" s="216"/>
      <c r="BC574" s="216"/>
      <c r="BD574" s="216"/>
      <c r="BE574" s="216"/>
      <c r="BF574" s="216"/>
      <c r="BG574" s="216"/>
      <c r="BH574" s="216"/>
      <c r="BI574" s="216"/>
      <c r="BJ574" s="216"/>
      <c r="BK574" s="216"/>
      <c r="BL574" s="216"/>
      <c r="BM574" s="216"/>
      <c r="BN574" s="216"/>
    </row>
    <row r="575" spans="1:66" s="217" customFormat="1" ht="25.5" outlineLevel="1">
      <c r="A575" s="194" t="s">
        <v>821</v>
      </c>
      <c r="B575" s="201">
        <v>98111</v>
      </c>
      <c r="C575" s="138" t="s">
        <v>1325</v>
      </c>
      <c r="D575" s="139" t="s">
        <v>1297</v>
      </c>
      <c r="E575" s="140" t="s">
        <v>108</v>
      </c>
      <c r="F575" s="182">
        <v>16</v>
      </c>
      <c r="G575" s="36"/>
      <c r="H575" s="2">
        <f t="shared" si="67"/>
        <v>0</v>
      </c>
      <c r="I575" s="184" t="e">
        <f t="shared" si="68"/>
        <v>#DIV/0!</v>
      </c>
      <c r="J575" s="144"/>
      <c r="K575" s="216"/>
      <c r="L575" s="216"/>
      <c r="M575" s="216"/>
      <c r="N575" s="216"/>
      <c r="O575" s="216"/>
      <c r="P575" s="216"/>
      <c r="Q575" s="216"/>
      <c r="R575" s="216"/>
      <c r="S575" s="216"/>
      <c r="T575" s="216"/>
      <c r="U575" s="216"/>
      <c r="V575" s="216"/>
      <c r="W575" s="216"/>
      <c r="X575" s="216"/>
      <c r="Y575" s="216"/>
      <c r="Z575" s="216"/>
      <c r="AA575" s="216"/>
      <c r="AB575" s="216"/>
      <c r="AC575" s="216"/>
      <c r="AD575" s="216"/>
      <c r="AE575" s="216"/>
      <c r="AF575" s="216"/>
      <c r="AG575" s="216"/>
      <c r="AH575" s="216"/>
      <c r="AI575" s="216"/>
      <c r="AJ575" s="216"/>
      <c r="AK575" s="216"/>
      <c r="AL575" s="216"/>
      <c r="AM575" s="216"/>
      <c r="AN575" s="216"/>
      <c r="AO575" s="216"/>
      <c r="AP575" s="216"/>
      <c r="AQ575" s="216"/>
      <c r="AR575" s="216"/>
      <c r="AS575" s="216"/>
      <c r="AT575" s="216"/>
      <c r="AU575" s="216"/>
      <c r="AV575" s="216"/>
      <c r="AW575" s="216"/>
      <c r="AX575" s="216"/>
      <c r="AY575" s="216"/>
      <c r="AZ575" s="216"/>
      <c r="BA575" s="216"/>
      <c r="BB575" s="216"/>
      <c r="BC575" s="216"/>
      <c r="BD575" s="216"/>
      <c r="BE575" s="216"/>
      <c r="BF575" s="216"/>
      <c r="BG575" s="216"/>
      <c r="BH575" s="216"/>
      <c r="BI575" s="216"/>
      <c r="BJ575" s="216"/>
      <c r="BK575" s="216"/>
      <c r="BL575" s="216"/>
      <c r="BM575" s="216"/>
      <c r="BN575" s="216"/>
    </row>
    <row r="576" spans="1:66" s="217" customFormat="1" ht="12.75" outlineLevel="1">
      <c r="A576" s="194" t="s">
        <v>822</v>
      </c>
      <c r="B576" s="201" t="s">
        <v>391</v>
      </c>
      <c r="C576" s="138" t="s">
        <v>1328</v>
      </c>
      <c r="D576" s="139" t="s">
        <v>1298</v>
      </c>
      <c r="E576" s="140" t="s">
        <v>108</v>
      </c>
      <c r="F576" s="182">
        <v>340</v>
      </c>
      <c r="G576" s="36"/>
      <c r="H576" s="2">
        <f t="shared" si="67"/>
        <v>0</v>
      </c>
      <c r="I576" s="184" t="e">
        <f t="shared" si="68"/>
        <v>#DIV/0!</v>
      </c>
      <c r="J576" s="144"/>
      <c r="K576" s="216"/>
      <c r="L576" s="216"/>
      <c r="M576" s="216"/>
      <c r="N576" s="216"/>
      <c r="O576" s="216"/>
      <c r="P576" s="216"/>
      <c r="Q576" s="216"/>
      <c r="R576" s="216"/>
      <c r="S576" s="216"/>
      <c r="T576" s="216"/>
      <c r="U576" s="216"/>
      <c r="V576" s="216"/>
      <c r="W576" s="216"/>
      <c r="X576" s="216"/>
      <c r="Y576" s="216"/>
      <c r="Z576" s="216"/>
      <c r="AA576" s="216"/>
      <c r="AB576" s="216"/>
      <c r="AC576" s="216"/>
      <c r="AD576" s="216"/>
      <c r="AE576" s="216"/>
      <c r="AF576" s="216"/>
      <c r="AG576" s="216"/>
      <c r="AH576" s="216"/>
      <c r="AI576" s="216"/>
      <c r="AJ576" s="216"/>
      <c r="AK576" s="216"/>
      <c r="AL576" s="216"/>
      <c r="AM576" s="216"/>
      <c r="AN576" s="216"/>
      <c r="AO576" s="216"/>
      <c r="AP576" s="216"/>
      <c r="AQ576" s="216"/>
      <c r="AR576" s="216"/>
      <c r="AS576" s="216"/>
      <c r="AT576" s="216"/>
      <c r="AU576" s="216"/>
      <c r="AV576" s="216"/>
      <c r="AW576" s="216"/>
      <c r="AX576" s="216"/>
      <c r="AY576" s="216"/>
      <c r="AZ576" s="216"/>
      <c r="BA576" s="216"/>
      <c r="BB576" s="216"/>
      <c r="BC576" s="216"/>
      <c r="BD576" s="216"/>
      <c r="BE576" s="216"/>
      <c r="BF576" s="216"/>
      <c r="BG576" s="216"/>
      <c r="BH576" s="216"/>
      <c r="BI576" s="216"/>
      <c r="BJ576" s="216"/>
      <c r="BK576" s="216"/>
      <c r="BL576" s="216"/>
      <c r="BM576" s="216"/>
      <c r="BN576" s="216"/>
    </row>
    <row r="577" spans="1:66" s="217" customFormat="1" ht="13.5" outlineLevel="1" thickBot="1">
      <c r="A577" s="194" t="s">
        <v>823</v>
      </c>
      <c r="B577" s="201" t="s">
        <v>136</v>
      </c>
      <c r="C577" s="138" t="s">
        <v>1328</v>
      </c>
      <c r="D577" s="139" t="s">
        <v>1299</v>
      </c>
      <c r="E577" s="140" t="s">
        <v>108</v>
      </c>
      <c r="F577" s="182">
        <v>32</v>
      </c>
      <c r="G577" s="36"/>
      <c r="H577" s="2">
        <f t="shared" si="67"/>
        <v>0</v>
      </c>
      <c r="I577" s="184" t="e">
        <f t="shared" si="68"/>
        <v>#DIV/0!</v>
      </c>
      <c r="J577" s="144"/>
      <c r="K577" s="216"/>
      <c r="L577" s="216"/>
      <c r="M577" s="216"/>
      <c r="N577" s="216"/>
      <c r="O577" s="216"/>
      <c r="P577" s="216"/>
      <c r="Q577" s="216"/>
      <c r="R577" s="216"/>
      <c r="S577" s="216"/>
      <c r="T577" s="216"/>
      <c r="U577" s="216"/>
      <c r="V577" s="216"/>
      <c r="W577" s="216"/>
      <c r="X577" s="216"/>
      <c r="Y577" s="216"/>
      <c r="Z577" s="216"/>
      <c r="AA577" s="216"/>
      <c r="AB577" s="216"/>
      <c r="AC577" s="216"/>
      <c r="AD577" s="216"/>
      <c r="AE577" s="216"/>
      <c r="AF577" s="216"/>
      <c r="AG577" s="216"/>
      <c r="AH577" s="216"/>
      <c r="AI577" s="216"/>
      <c r="AJ577" s="216"/>
      <c r="AK577" s="216"/>
      <c r="AL577" s="216"/>
      <c r="AM577" s="216"/>
      <c r="AN577" s="216"/>
      <c r="AO577" s="216"/>
      <c r="AP577" s="216"/>
      <c r="AQ577" s="216"/>
      <c r="AR577" s="216"/>
      <c r="AS577" s="216"/>
      <c r="AT577" s="216"/>
      <c r="AU577" s="216"/>
      <c r="AV577" s="216"/>
      <c r="AW577" s="216"/>
      <c r="AX577" s="216"/>
      <c r="AY577" s="216"/>
      <c r="AZ577" s="216"/>
      <c r="BA577" s="216"/>
      <c r="BB577" s="216"/>
      <c r="BC577" s="216"/>
      <c r="BD577" s="216"/>
      <c r="BE577" s="216"/>
      <c r="BF577" s="216"/>
      <c r="BG577" s="216"/>
      <c r="BH577" s="216"/>
      <c r="BI577" s="216"/>
      <c r="BJ577" s="216"/>
      <c r="BK577" s="216"/>
      <c r="BL577" s="216"/>
      <c r="BM577" s="216"/>
      <c r="BN577" s="216"/>
    </row>
    <row r="578" spans="1:66" s="203" customFormat="1" ht="15.75" thickBot="1">
      <c r="A578" s="492">
        <v>18</v>
      </c>
      <c r="B578" s="493"/>
      <c r="C578" s="126"/>
      <c r="D578" s="127" t="s">
        <v>163</v>
      </c>
      <c r="E578" s="128">
        <f>ROUND(SUM(E579+E589+E599+E607),2)</f>
        <v>0</v>
      </c>
      <c r="F578" s="128"/>
      <c r="G578" s="128"/>
      <c r="H578" s="129"/>
      <c r="I578" s="130" t="e">
        <f>E578/$G$609</f>
        <v>#DIV/0!</v>
      </c>
      <c r="J578" s="131"/>
      <c r="K578" s="202"/>
      <c r="L578" s="202"/>
      <c r="M578" s="202"/>
      <c r="N578" s="202"/>
      <c r="O578" s="202"/>
      <c r="P578" s="202"/>
      <c r="Q578" s="202"/>
      <c r="R578" s="202"/>
      <c r="S578" s="202"/>
      <c r="T578" s="202"/>
      <c r="U578" s="202"/>
      <c r="V578" s="202"/>
      <c r="W578" s="202"/>
      <c r="X578" s="202"/>
      <c r="Y578" s="202"/>
      <c r="Z578" s="202"/>
      <c r="AA578" s="202"/>
      <c r="AB578" s="202"/>
      <c r="AC578" s="202"/>
      <c r="AD578" s="202"/>
      <c r="AE578" s="202"/>
      <c r="AF578" s="202"/>
      <c r="AG578" s="202"/>
      <c r="AH578" s="202"/>
      <c r="AI578" s="202"/>
      <c r="AJ578" s="202"/>
      <c r="AK578" s="202"/>
      <c r="AL578" s="202"/>
      <c r="AM578" s="202"/>
      <c r="AN578" s="202"/>
      <c r="AO578" s="202"/>
      <c r="AP578" s="202"/>
      <c r="AQ578" s="202"/>
      <c r="AR578" s="202"/>
      <c r="AS578" s="202"/>
      <c r="AT578" s="202"/>
      <c r="AU578" s="202"/>
      <c r="AV578" s="202"/>
      <c r="AW578" s="202"/>
      <c r="AX578" s="202"/>
      <c r="AY578" s="202"/>
      <c r="AZ578" s="202"/>
      <c r="BA578" s="202"/>
      <c r="BB578" s="202"/>
      <c r="BC578" s="202"/>
      <c r="BD578" s="202"/>
      <c r="BE578" s="202"/>
      <c r="BF578" s="202"/>
      <c r="BG578" s="202"/>
      <c r="BH578" s="202"/>
      <c r="BI578" s="202"/>
      <c r="BJ578" s="202"/>
      <c r="BK578" s="202"/>
      <c r="BL578" s="202"/>
      <c r="BM578" s="202"/>
      <c r="BN578" s="202"/>
    </row>
    <row r="579" spans="1:66" s="209" customFormat="1" ht="12.75" outlineLevel="1">
      <c r="A579" s="490" t="s">
        <v>825</v>
      </c>
      <c r="B579" s="491"/>
      <c r="C579" s="134"/>
      <c r="D579" s="223" t="s">
        <v>824</v>
      </c>
      <c r="E579" s="136">
        <f>SUM(H580:H588)</f>
        <v>0</v>
      </c>
      <c r="F579" s="136"/>
      <c r="G579" s="136"/>
      <c r="H579" s="136"/>
      <c r="I579" s="137" t="e">
        <f>E579/$G$609</f>
        <v>#DIV/0!</v>
      </c>
      <c r="J579" s="144"/>
      <c r="K579" s="208"/>
      <c r="L579" s="208"/>
      <c r="M579" s="208"/>
      <c r="N579" s="208"/>
      <c r="O579" s="208"/>
      <c r="P579" s="208"/>
      <c r="Q579" s="208"/>
      <c r="R579" s="208"/>
      <c r="S579" s="208"/>
      <c r="T579" s="208"/>
      <c r="U579" s="208"/>
      <c r="V579" s="208"/>
      <c r="W579" s="208"/>
      <c r="X579" s="208"/>
      <c r="Y579" s="208"/>
      <c r="Z579" s="208"/>
      <c r="AA579" s="208"/>
      <c r="AB579" s="208"/>
      <c r="AC579" s="208"/>
      <c r="AD579" s="208"/>
      <c r="AE579" s="208"/>
      <c r="AF579" s="208"/>
      <c r="AG579" s="208"/>
      <c r="AH579" s="208"/>
      <c r="AI579" s="208"/>
      <c r="AJ579" s="208"/>
      <c r="AK579" s="208"/>
      <c r="AL579" s="208"/>
      <c r="AM579" s="208"/>
      <c r="AN579" s="208"/>
      <c r="AO579" s="208"/>
      <c r="AP579" s="208"/>
      <c r="AQ579" s="208"/>
      <c r="AR579" s="208"/>
      <c r="AS579" s="208"/>
      <c r="AT579" s="208"/>
      <c r="AU579" s="208"/>
      <c r="AV579" s="208"/>
      <c r="AW579" s="208"/>
      <c r="AX579" s="208"/>
      <c r="AY579" s="208"/>
      <c r="AZ579" s="208"/>
      <c r="BA579" s="208"/>
      <c r="BB579" s="208"/>
      <c r="BC579" s="208"/>
      <c r="BD579" s="208"/>
      <c r="BE579" s="208"/>
      <c r="BF579" s="208"/>
      <c r="BG579" s="208"/>
      <c r="BH579" s="208"/>
      <c r="BI579" s="208"/>
      <c r="BJ579" s="208"/>
      <c r="BK579" s="208"/>
      <c r="BL579" s="208"/>
      <c r="BM579" s="208"/>
      <c r="BN579" s="208"/>
    </row>
    <row r="580" spans="1:66" s="217" customFormat="1" ht="12.75" outlineLevel="1">
      <c r="A580" s="194" t="s">
        <v>826</v>
      </c>
      <c r="B580" s="201" t="s">
        <v>279</v>
      </c>
      <c r="C580" s="138" t="s">
        <v>1327</v>
      </c>
      <c r="D580" s="139" t="s">
        <v>1300</v>
      </c>
      <c r="E580" s="140" t="s">
        <v>1301</v>
      </c>
      <c r="F580" s="182">
        <v>1</v>
      </c>
      <c r="G580" s="36"/>
      <c r="H580" s="2">
        <f aca="true" t="shared" si="69" ref="H580:H588">ROUND(_xlfn.IFERROR(F580*G580," - "),2)</f>
        <v>0</v>
      </c>
      <c r="I580" s="184" t="e">
        <f aca="true" t="shared" si="70" ref="I580:I588">H580/$G$609</f>
        <v>#DIV/0!</v>
      </c>
      <c r="J580" s="144"/>
      <c r="K580" s="216"/>
      <c r="L580" s="216"/>
      <c r="M580" s="216"/>
      <c r="N580" s="216"/>
      <c r="O580" s="216"/>
      <c r="P580" s="216"/>
      <c r="Q580" s="216"/>
      <c r="R580" s="216"/>
      <c r="S580" s="216"/>
      <c r="T580" s="216"/>
      <c r="U580" s="216"/>
      <c r="V580" s="216"/>
      <c r="W580" s="216"/>
      <c r="X580" s="216"/>
      <c r="Y580" s="216"/>
      <c r="Z580" s="216"/>
      <c r="AA580" s="216"/>
      <c r="AB580" s="216"/>
      <c r="AC580" s="216"/>
      <c r="AD580" s="216"/>
      <c r="AE580" s="216"/>
      <c r="AF580" s="216"/>
      <c r="AG580" s="216"/>
      <c r="AH580" s="216"/>
      <c r="AI580" s="216"/>
      <c r="AJ580" s="216"/>
      <c r="AK580" s="216"/>
      <c r="AL580" s="216"/>
      <c r="AM580" s="216"/>
      <c r="AN580" s="216"/>
      <c r="AO580" s="216"/>
      <c r="AP580" s="216"/>
      <c r="AQ580" s="216"/>
      <c r="AR580" s="216"/>
      <c r="AS580" s="216"/>
      <c r="AT580" s="216"/>
      <c r="AU580" s="216"/>
      <c r="AV580" s="216"/>
      <c r="AW580" s="216"/>
      <c r="AX580" s="216"/>
      <c r="AY580" s="216"/>
      <c r="AZ580" s="216"/>
      <c r="BA580" s="216"/>
      <c r="BB580" s="216"/>
      <c r="BC580" s="216"/>
      <c r="BD580" s="216"/>
      <c r="BE580" s="216"/>
      <c r="BF580" s="216"/>
      <c r="BG580" s="216"/>
      <c r="BH580" s="216"/>
      <c r="BI580" s="216"/>
      <c r="BJ580" s="216"/>
      <c r="BK580" s="216"/>
      <c r="BL580" s="216"/>
      <c r="BM580" s="216"/>
      <c r="BN580" s="216"/>
    </row>
    <row r="581" spans="1:66" s="217" customFormat="1" ht="25.5" outlineLevel="1">
      <c r="A581" s="194" t="s">
        <v>827</v>
      </c>
      <c r="B581" s="201" t="s">
        <v>405</v>
      </c>
      <c r="C581" s="138" t="s">
        <v>1327</v>
      </c>
      <c r="D581" s="139" t="s">
        <v>1302</v>
      </c>
      <c r="E581" s="140" t="s">
        <v>918</v>
      </c>
      <c r="F581" s="182">
        <v>84.01</v>
      </c>
      <c r="G581" s="36"/>
      <c r="H581" s="2">
        <f t="shared" si="69"/>
        <v>0</v>
      </c>
      <c r="I581" s="184" t="e">
        <f t="shared" si="70"/>
        <v>#DIV/0!</v>
      </c>
      <c r="J581" s="144"/>
      <c r="K581" s="216"/>
      <c r="L581" s="216"/>
      <c r="M581" s="216"/>
      <c r="N581" s="216"/>
      <c r="O581" s="216"/>
      <c r="P581" s="216"/>
      <c r="Q581" s="216"/>
      <c r="R581" s="216"/>
      <c r="S581" s="216"/>
      <c r="T581" s="216"/>
      <c r="U581" s="216"/>
      <c r="V581" s="216"/>
      <c r="W581" s="216"/>
      <c r="X581" s="216"/>
      <c r="Y581" s="216"/>
      <c r="Z581" s="216"/>
      <c r="AA581" s="216"/>
      <c r="AB581" s="216"/>
      <c r="AC581" s="216"/>
      <c r="AD581" s="216"/>
      <c r="AE581" s="216"/>
      <c r="AF581" s="216"/>
      <c r="AG581" s="216"/>
      <c r="AH581" s="216"/>
      <c r="AI581" s="216"/>
      <c r="AJ581" s="216"/>
      <c r="AK581" s="216"/>
      <c r="AL581" s="216"/>
      <c r="AM581" s="216"/>
      <c r="AN581" s="216"/>
      <c r="AO581" s="216"/>
      <c r="AP581" s="216"/>
      <c r="AQ581" s="216"/>
      <c r="AR581" s="216"/>
      <c r="AS581" s="216"/>
      <c r="AT581" s="216"/>
      <c r="AU581" s="216"/>
      <c r="AV581" s="216"/>
      <c r="AW581" s="216"/>
      <c r="AX581" s="216"/>
      <c r="AY581" s="216"/>
      <c r="AZ581" s="216"/>
      <c r="BA581" s="216"/>
      <c r="BB581" s="216"/>
      <c r="BC581" s="216"/>
      <c r="BD581" s="216"/>
      <c r="BE581" s="216"/>
      <c r="BF581" s="216"/>
      <c r="BG581" s="216"/>
      <c r="BH581" s="216"/>
      <c r="BI581" s="216"/>
      <c r="BJ581" s="216"/>
      <c r="BK581" s="216"/>
      <c r="BL581" s="216"/>
      <c r="BM581" s="216"/>
      <c r="BN581" s="216"/>
    </row>
    <row r="582" spans="1:66" s="217" customFormat="1" ht="12.75" outlineLevel="1">
      <c r="A582" s="194" t="s">
        <v>828</v>
      </c>
      <c r="B582" s="201" t="s">
        <v>315</v>
      </c>
      <c r="C582" s="138" t="s">
        <v>1327</v>
      </c>
      <c r="D582" s="139" t="s">
        <v>1303</v>
      </c>
      <c r="E582" s="140" t="s">
        <v>918</v>
      </c>
      <c r="F582" s="182">
        <v>50</v>
      </c>
      <c r="G582" s="36"/>
      <c r="H582" s="2">
        <f t="shared" si="69"/>
        <v>0</v>
      </c>
      <c r="I582" s="184" t="e">
        <f t="shared" si="70"/>
        <v>#DIV/0!</v>
      </c>
      <c r="J582" s="144"/>
      <c r="K582" s="216"/>
      <c r="L582" s="216"/>
      <c r="M582" s="216"/>
      <c r="N582" s="216"/>
      <c r="O582" s="216"/>
      <c r="P582" s="216"/>
      <c r="Q582" s="216"/>
      <c r="R582" s="216"/>
      <c r="S582" s="216"/>
      <c r="T582" s="216"/>
      <c r="U582" s="216"/>
      <c r="V582" s="216"/>
      <c r="W582" s="216"/>
      <c r="X582" s="216"/>
      <c r="Y582" s="216"/>
      <c r="Z582" s="216"/>
      <c r="AA582" s="216"/>
      <c r="AB582" s="216"/>
      <c r="AC582" s="216"/>
      <c r="AD582" s="216"/>
      <c r="AE582" s="216"/>
      <c r="AF582" s="216"/>
      <c r="AG582" s="216"/>
      <c r="AH582" s="216"/>
      <c r="AI582" s="216"/>
      <c r="AJ582" s="216"/>
      <c r="AK582" s="216"/>
      <c r="AL582" s="216"/>
      <c r="AM582" s="216"/>
      <c r="AN582" s="216"/>
      <c r="AO582" s="216"/>
      <c r="AP582" s="216"/>
      <c r="AQ582" s="216"/>
      <c r="AR582" s="216"/>
      <c r="AS582" s="216"/>
      <c r="AT582" s="216"/>
      <c r="AU582" s="216"/>
      <c r="AV582" s="216"/>
      <c r="AW582" s="216"/>
      <c r="AX582" s="216"/>
      <c r="AY582" s="216"/>
      <c r="AZ582" s="216"/>
      <c r="BA582" s="216"/>
      <c r="BB582" s="216"/>
      <c r="BC582" s="216"/>
      <c r="BD582" s="216"/>
      <c r="BE582" s="216"/>
      <c r="BF582" s="216"/>
      <c r="BG582" s="216"/>
      <c r="BH582" s="216"/>
      <c r="BI582" s="216"/>
      <c r="BJ582" s="216"/>
      <c r="BK582" s="216"/>
      <c r="BL582" s="216"/>
      <c r="BM582" s="216"/>
      <c r="BN582" s="216"/>
    </row>
    <row r="583" spans="1:66" ht="25.5" outlineLevel="1">
      <c r="A583" s="194" t="s">
        <v>829</v>
      </c>
      <c r="B583" s="201" t="s">
        <v>269</v>
      </c>
      <c r="C583" s="138" t="s">
        <v>1327</v>
      </c>
      <c r="D583" s="139" t="s">
        <v>1304</v>
      </c>
      <c r="E583" s="140" t="s">
        <v>918</v>
      </c>
      <c r="F583" s="182">
        <v>51.18</v>
      </c>
      <c r="G583" s="36"/>
      <c r="H583" s="2">
        <f t="shared" si="69"/>
        <v>0</v>
      </c>
      <c r="I583" s="184" t="e">
        <f t="shared" si="70"/>
        <v>#DIV/0!</v>
      </c>
      <c r="J583" s="144"/>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c r="AJ583" s="72"/>
      <c r="AK583" s="72"/>
      <c r="AL583" s="72"/>
      <c r="AM583" s="72"/>
      <c r="AN583" s="72"/>
      <c r="AO583" s="72"/>
      <c r="AP583" s="72"/>
      <c r="AQ583" s="72"/>
      <c r="AR583" s="72"/>
      <c r="AS583" s="72"/>
      <c r="AT583" s="72"/>
      <c r="AU583" s="72"/>
      <c r="AV583" s="72"/>
      <c r="AW583" s="72"/>
      <c r="AX583" s="72"/>
      <c r="AY583" s="72"/>
      <c r="AZ583" s="72"/>
      <c r="BA583" s="72"/>
      <c r="BB583" s="72"/>
      <c r="BC583" s="72"/>
      <c r="BD583" s="72"/>
      <c r="BE583" s="72"/>
      <c r="BF583" s="72"/>
      <c r="BG583" s="72"/>
      <c r="BH583" s="72"/>
      <c r="BI583" s="72"/>
      <c r="BJ583" s="72"/>
      <c r="BK583" s="72"/>
      <c r="BL583" s="72"/>
      <c r="BM583" s="72"/>
      <c r="BN583" s="72"/>
    </row>
    <row r="584" spans="1:66" s="209" customFormat="1" ht="38.25" outlineLevel="1">
      <c r="A584" s="194" t="s">
        <v>830</v>
      </c>
      <c r="B584" s="201" t="s">
        <v>398</v>
      </c>
      <c r="C584" s="138" t="s">
        <v>1328</v>
      </c>
      <c r="D584" s="139" t="s">
        <v>1305</v>
      </c>
      <c r="E584" s="140" t="s">
        <v>920</v>
      </c>
      <c r="F584" s="182">
        <v>20</v>
      </c>
      <c r="G584" s="36"/>
      <c r="H584" s="2">
        <f t="shared" si="69"/>
        <v>0</v>
      </c>
      <c r="I584" s="184" t="e">
        <f t="shared" si="70"/>
        <v>#DIV/0!</v>
      </c>
      <c r="J584" s="144"/>
      <c r="K584" s="208"/>
      <c r="L584" s="208"/>
      <c r="M584" s="208"/>
      <c r="N584" s="208"/>
      <c r="O584" s="208"/>
      <c r="P584" s="208"/>
      <c r="Q584" s="208"/>
      <c r="R584" s="208"/>
      <c r="S584" s="208"/>
      <c r="T584" s="208"/>
      <c r="U584" s="208"/>
      <c r="V584" s="208"/>
      <c r="W584" s="208"/>
      <c r="X584" s="208"/>
      <c r="Y584" s="208"/>
      <c r="Z584" s="208"/>
      <c r="AA584" s="208"/>
      <c r="AB584" s="208"/>
      <c r="AC584" s="208"/>
      <c r="AD584" s="208"/>
      <c r="AE584" s="208"/>
      <c r="AF584" s="208"/>
      <c r="AG584" s="208"/>
      <c r="AH584" s="208"/>
      <c r="AI584" s="208"/>
      <c r="AJ584" s="208"/>
      <c r="AK584" s="208"/>
      <c r="AL584" s="208"/>
      <c r="AM584" s="208"/>
      <c r="AN584" s="208"/>
      <c r="AO584" s="208"/>
      <c r="AP584" s="208"/>
      <c r="AQ584" s="208"/>
      <c r="AR584" s="208"/>
      <c r="AS584" s="208"/>
      <c r="AT584" s="208"/>
      <c r="AU584" s="208"/>
      <c r="AV584" s="208"/>
      <c r="AW584" s="208"/>
      <c r="AX584" s="208"/>
      <c r="AY584" s="208"/>
      <c r="AZ584" s="208"/>
      <c r="BA584" s="208"/>
      <c r="BB584" s="208"/>
      <c r="BC584" s="208"/>
      <c r="BD584" s="208"/>
      <c r="BE584" s="208"/>
      <c r="BF584" s="208"/>
      <c r="BG584" s="208"/>
      <c r="BH584" s="208"/>
      <c r="BI584" s="208"/>
      <c r="BJ584" s="208"/>
      <c r="BK584" s="208"/>
      <c r="BL584" s="208"/>
      <c r="BM584" s="208"/>
      <c r="BN584" s="208"/>
    </row>
    <row r="585" spans="1:66" s="217" customFormat="1" ht="25.5" outlineLevel="1">
      <c r="A585" s="194" t="s">
        <v>831</v>
      </c>
      <c r="B585" s="201">
        <v>101965</v>
      </c>
      <c r="C585" s="138" t="s">
        <v>1325</v>
      </c>
      <c r="D585" s="139" t="s">
        <v>1306</v>
      </c>
      <c r="E585" s="140" t="s">
        <v>920</v>
      </c>
      <c r="F585" s="182">
        <v>144.95</v>
      </c>
      <c r="G585" s="36"/>
      <c r="H585" s="2">
        <f t="shared" si="69"/>
        <v>0</v>
      </c>
      <c r="I585" s="184" t="e">
        <f t="shared" si="70"/>
        <v>#DIV/0!</v>
      </c>
      <c r="J585" s="144"/>
      <c r="K585" s="216"/>
      <c r="L585" s="216"/>
      <c r="M585" s="216"/>
      <c r="N585" s="216"/>
      <c r="O585" s="216"/>
      <c r="P585" s="216"/>
      <c r="Q585" s="216"/>
      <c r="R585" s="216"/>
      <c r="S585" s="216"/>
      <c r="T585" s="216"/>
      <c r="U585" s="216"/>
      <c r="V585" s="216"/>
      <c r="W585" s="216"/>
      <c r="X585" s="216"/>
      <c r="Y585" s="216"/>
      <c r="Z585" s="216"/>
      <c r="AA585" s="216"/>
      <c r="AB585" s="216"/>
      <c r="AC585" s="216"/>
      <c r="AD585" s="216"/>
      <c r="AE585" s="216"/>
      <c r="AF585" s="216"/>
      <c r="AG585" s="216"/>
      <c r="AH585" s="216"/>
      <c r="AI585" s="216"/>
      <c r="AJ585" s="216"/>
      <c r="AK585" s="216"/>
      <c r="AL585" s="216"/>
      <c r="AM585" s="216"/>
      <c r="AN585" s="216"/>
      <c r="AO585" s="216"/>
      <c r="AP585" s="216"/>
      <c r="AQ585" s="216"/>
      <c r="AR585" s="216"/>
      <c r="AS585" s="216"/>
      <c r="AT585" s="216"/>
      <c r="AU585" s="216"/>
      <c r="AV585" s="216"/>
      <c r="AW585" s="216"/>
      <c r="AX585" s="216"/>
      <c r="AY585" s="216"/>
      <c r="AZ585" s="216"/>
      <c r="BA585" s="216"/>
      <c r="BB585" s="216"/>
      <c r="BC585" s="216"/>
      <c r="BD585" s="216"/>
      <c r="BE585" s="216"/>
      <c r="BF585" s="216"/>
      <c r="BG585" s="216"/>
      <c r="BH585" s="216"/>
      <c r="BI585" s="216"/>
      <c r="BJ585" s="216"/>
      <c r="BK585" s="216"/>
      <c r="BL585" s="216"/>
      <c r="BM585" s="216"/>
      <c r="BN585" s="216"/>
    </row>
    <row r="586" spans="1:66" s="217" customFormat="1" ht="25.5" outlineLevel="1">
      <c r="A586" s="194" t="s">
        <v>832</v>
      </c>
      <c r="B586" s="201">
        <v>100862</v>
      </c>
      <c r="C586" s="138" t="s">
        <v>1325</v>
      </c>
      <c r="D586" s="139" t="s">
        <v>1307</v>
      </c>
      <c r="E586" s="140" t="s">
        <v>108</v>
      </c>
      <c r="F586" s="182">
        <v>223</v>
      </c>
      <c r="G586" s="36"/>
      <c r="H586" s="2">
        <f t="shared" si="69"/>
        <v>0</v>
      </c>
      <c r="I586" s="184" t="e">
        <f t="shared" si="70"/>
        <v>#DIV/0!</v>
      </c>
      <c r="J586" s="144"/>
      <c r="K586" s="216"/>
      <c r="L586" s="216"/>
      <c r="M586" s="216"/>
      <c r="N586" s="216"/>
      <c r="O586" s="216"/>
      <c r="P586" s="216"/>
      <c r="Q586" s="216"/>
      <c r="R586" s="216"/>
      <c r="S586" s="216"/>
      <c r="T586" s="216"/>
      <c r="U586" s="216"/>
      <c r="V586" s="216"/>
      <c r="W586" s="216"/>
      <c r="X586" s="216"/>
      <c r="Y586" s="216"/>
      <c r="Z586" s="216"/>
      <c r="AA586" s="216"/>
      <c r="AB586" s="216"/>
      <c r="AC586" s="216"/>
      <c r="AD586" s="216"/>
      <c r="AE586" s="216"/>
      <c r="AF586" s="216"/>
      <c r="AG586" s="216"/>
      <c r="AH586" s="216"/>
      <c r="AI586" s="216"/>
      <c r="AJ586" s="216"/>
      <c r="AK586" s="216"/>
      <c r="AL586" s="216"/>
      <c r="AM586" s="216"/>
      <c r="AN586" s="216"/>
      <c r="AO586" s="216"/>
      <c r="AP586" s="216"/>
      <c r="AQ586" s="216"/>
      <c r="AR586" s="216"/>
      <c r="AS586" s="216"/>
      <c r="AT586" s="216"/>
      <c r="AU586" s="216"/>
      <c r="AV586" s="216"/>
      <c r="AW586" s="216"/>
      <c r="AX586" s="216"/>
      <c r="AY586" s="216"/>
      <c r="AZ586" s="216"/>
      <c r="BA586" s="216"/>
      <c r="BB586" s="216"/>
      <c r="BC586" s="216"/>
      <c r="BD586" s="216"/>
      <c r="BE586" s="216"/>
      <c r="BF586" s="216"/>
      <c r="BG586" s="216"/>
      <c r="BH586" s="216"/>
      <c r="BI586" s="216"/>
      <c r="BJ586" s="216"/>
      <c r="BK586" s="216"/>
      <c r="BL586" s="216"/>
      <c r="BM586" s="216"/>
      <c r="BN586" s="216"/>
    </row>
    <row r="587" spans="1:66" s="217" customFormat="1" ht="12.75" outlineLevel="1">
      <c r="A587" s="194" t="s">
        <v>833</v>
      </c>
      <c r="B587" s="201" t="s">
        <v>267</v>
      </c>
      <c r="C587" s="138" t="s">
        <v>1327</v>
      </c>
      <c r="D587" s="139" t="s">
        <v>1308</v>
      </c>
      <c r="E587" s="140" t="s">
        <v>920</v>
      </c>
      <c r="F587" s="182">
        <v>2</v>
      </c>
      <c r="G587" s="36"/>
      <c r="H587" s="2">
        <f t="shared" si="69"/>
        <v>0</v>
      </c>
      <c r="I587" s="184" t="e">
        <f t="shared" si="70"/>
        <v>#DIV/0!</v>
      </c>
      <c r="J587" s="144"/>
      <c r="K587" s="216"/>
      <c r="L587" s="216"/>
      <c r="M587" s="216"/>
      <c r="N587" s="216"/>
      <c r="O587" s="216"/>
      <c r="P587" s="216"/>
      <c r="Q587" s="216"/>
      <c r="R587" s="216"/>
      <c r="S587" s="216"/>
      <c r="T587" s="216"/>
      <c r="U587" s="216"/>
      <c r="V587" s="216"/>
      <c r="W587" s="216"/>
      <c r="X587" s="216"/>
      <c r="Y587" s="216"/>
      <c r="Z587" s="216"/>
      <c r="AA587" s="216"/>
      <c r="AB587" s="216"/>
      <c r="AC587" s="216"/>
      <c r="AD587" s="216"/>
      <c r="AE587" s="216"/>
      <c r="AF587" s="216"/>
      <c r="AG587" s="216"/>
      <c r="AH587" s="216"/>
      <c r="AI587" s="216"/>
      <c r="AJ587" s="216"/>
      <c r="AK587" s="216"/>
      <c r="AL587" s="216"/>
      <c r="AM587" s="216"/>
      <c r="AN587" s="216"/>
      <c r="AO587" s="216"/>
      <c r="AP587" s="216"/>
      <c r="AQ587" s="216"/>
      <c r="AR587" s="216"/>
      <c r="AS587" s="216"/>
      <c r="AT587" s="216"/>
      <c r="AU587" s="216"/>
      <c r="AV587" s="216"/>
      <c r="AW587" s="216"/>
      <c r="AX587" s="216"/>
      <c r="AY587" s="216"/>
      <c r="AZ587" s="216"/>
      <c r="BA587" s="216"/>
      <c r="BB587" s="216"/>
      <c r="BC587" s="216"/>
      <c r="BD587" s="216"/>
      <c r="BE587" s="216"/>
      <c r="BF587" s="216"/>
      <c r="BG587" s="216"/>
      <c r="BH587" s="216"/>
      <c r="BI587" s="216"/>
      <c r="BJ587" s="216"/>
      <c r="BK587" s="216"/>
      <c r="BL587" s="216"/>
      <c r="BM587" s="216"/>
      <c r="BN587" s="216"/>
    </row>
    <row r="588" spans="1:66" s="217" customFormat="1" ht="25.5" outlineLevel="1">
      <c r="A588" s="194" t="s">
        <v>834</v>
      </c>
      <c r="B588" s="201" t="s">
        <v>380</v>
      </c>
      <c r="C588" s="138" t="s">
        <v>1328</v>
      </c>
      <c r="D588" s="139" t="s">
        <v>1309</v>
      </c>
      <c r="E588" s="140" t="s">
        <v>920</v>
      </c>
      <c r="F588" s="182">
        <v>6.4</v>
      </c>
      <c r="G588" s="36"/>
      <c r="H588" s="2">
        <f t="shared" si="69"/>
        <v>0</v>
      </c>
      <c r="I588" s="184" t="e">
        <f t="shared" si="70"/>
        <v>#DIV/0!</v>
      </c>
      <c r="J588" s="144"/>
      <c r="K588" s="216"/>
      <c r="L588" s="216"/>
      <c r="M588" s="216"/>
      <c r="N588" s="216"/>
      <c r="O588" s="216"/>
      <c r="P588" s="216"/>
      <c r="Q588" s="216"/>
      <c r="R588" s="216"/>
      <c r="S588" s="216"/>
      <c r="T588" s="216"/>
      <c r="U588" s="216"/>
      <c r="V588" s="216"/>
      <c r="W588" s="216"/>
      <c r="X588" s="216"/>
      <c r="Y588" s="216"/>
      <c r="Z588" s="216"/>
      <c r="AA588" s="216"/>
      <c r="AB588" s="216"/>
      <c r="AC588" s="216"/>
      <c r="AD588" s="216"/>
      <c r="AE588" s="216"/>
      <c r="AF588" s="216"/>
      <c r="AG588" s="216"/>
      <c r="AH588" s="216"/>
      <c r="AI588" s="216"/>
      <c r="AJ588" s="216"/>
      <c r="AK588" s="216"/>
      <c r="AL588" s="216"/>
      <c r="AM588" s="216"/>
      <c r="AN588" s="216"/>
      <c r="AO588" s="216"/>
      <c r="AP588" s="216"/>
      <c r="AQ588" s="216"/>
      <c r="AR588" s="216"/>
      <c r="AS588" s="216"/>
      <c r="AT588" s="216"/>
      <c r="AU588" s="216"/>
      <c r="AV588" s="216"/>
      <c r="AW588" s="216"/>
      <c r="AX588" s="216"/>
      <c r="AY588" s="216"/>
      <c r="AZ588" s="216"/>
      <c r="BA588" s="216"/>
      <c r="BB588" s="216"/>
      <c r="BC588" s="216"/>
      <c r="BD588" s="216"/>
      <c r="BE588" s="216"/>
      <c r="BF588" s="216"/>
      <c r="BG588" s="216"/>
      <c r="BH588" s="216"/>
      <c r="BI588" s="216"/>
      <c r="BJ588" s="216"/>
      <c r="BK588" s="216"/>
      <c r="BL588" s="216"/>
      <c r="BM588" s="216"/>
      <c r="BN588" s="216"/>
    </row>
    <row r="589" spans="1:66" ht="12.75" outlineLevel="1">
      <c r="A589" s="494" t="s">
        <v>835</v>
      </c>
      <c r="B589" s="495"/>
      <c r="C589" s="146"/>
      <c r="D589" s="153" t="s">
        <v>845</v>
      </c>
      <c r="E589" s="148">
        <f>SUM(H590:H598)</f>
        <v>0</v>
      </c>
      <c r="F589" s="148"/>
      <c r="G589" s="148"/>
      <c r="H589" s="148"/>
      <c r="I589" s="149" t="e">
        <f>E589/$G$609</f>
        <v>#DIV/0!</v>
      </c>
      <c r="J589" s="144"/>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c r="AJ589" s="72"/>
      <c r="AK589" s="72"/>
      <c r="AL589" s="72"/>
      <c r="AM589" s="72"/>
      <c r="AN589" s="72"/>
      <c r="AO589" s="72"/>
      <c r="AP589" s="72"/>
      <c r="AQ589" s="72"/>
      <c r="AR589" s="72"/>
      <c r="AS589" s="72"/>
      <c r="AT589" s="72"/>
      <c r="AU589" s="72"/>
      <c r="AV589" s="72"/>
      <c r="AW589" s="72"/>
      <c r="AX589" s="72"/>
      <c r="AY589" s="72"/>
      <c r="AZ589" s="72"/>
      <c r="BA589" s="72"/>
      <c r="BB589" s="72"/>
      <c r="BC589" s="72"/>
      <c r="BD589" s="72"/>
      <c r="BE589" s="72"/>
      <c r="BF589" s="72"/>
      <c r="BG589" s="72"/>
      <c r="BH589" s="72"/>
      <c r="BI589" s="72"/>
      <c r="BJ589" s="72"/>
      <c r="BK589" s="72"/>
      <c r="BL589" s="72"/>
      <c r="BM589" s="72"/>
      <c r="BN589" s="72"/>
    </row>
    <row r="590" spans="1:66" s="217" customFormat="1" ht="25.5" outlineLevel="1">
      <c r="A590" s="194" t="s">
        <v>836</v>
      </c>
      <c r="B590" s="201" t="s">
        <v>244</v>
      </c>
      <c r="C590" s="138" t="s">
        <v>1328</v>
      </c>
      <c r="D590" s="139" t="s">
        <v>1310</v>
      </c>
      <c r="E590" s="140" t="s">
        <v>920</v>
      </c>
      <c r="F590" s="182">
        <v>35</v>
      </c>
      <c r="G590" s="36"/>
      <c r="H590" s="2">
        <f aca="true" t="shared" si="71" ref="H590:H598">ROUND(_xlfn.IFERROR(F590*G590," - "),2)</f>
        <v>0</v>
      </c>
      <c r="I590" s="184" t="e">
        <f aca="true" t="shared" si="72" ref="I590:I598">H590/$G$609</f>
        <v>#DIV/0!</v>
      </c>
      <c r="J590" s="144"/>
      <c r="K590" s="216"/>
      <c r="L590" s="216"/>
      <c r="M590" s="216"/>
      <c r="N590" s="216"/>
      <c r="O590" s="216"/>
      <c r="P590" s="216"/>
      <c r="Q590" s="216"/>
      <c r="R590" s="216"/>
      <c r="S590" s="216"/>
      <c r="T590" s="216"/>
      <c r="U590" s="216"/>
      <c r="V590" s="216"/>
      <c r="W590" s="216"/>
      <c r="X590" s="216"/>
      <c r="Y590" s="216"/>
      <c r="Z590" s="216"/>
      <c r="AA590" s="216"/>
      <c r="AB590" s="216"/>
      <c r="AC590" s="216"/>
      <c r="AD590" s="216"/>
      <c r="AE590" s="216"/>
      <c r="AF590" s="216"/>
      <c r="AG590" s="216"/>
      <c r="AH590" s="216"/>
      <c r="AI590" s="216"/>
      <c r="AJ590" s="216"/>
      <c r="AK590" s="216"/>
      <c r="AL590" s="216"/>
      <c r="AM590" s="216"/>
      <c r="AN590" s="216"/>
      <c r="AO590" s="216"/>
      <c r="AP590" s="216"/>
      <c r="AQ590" s="216"/>
      <c r="AR590" s="216"/>
      <c r="AS590" s="216"/>
      <c r="AT590" s="216"/>
      <c r="AU590" s="216"/>
      <c r="AV590" s="216"/>
      <c r="AW590" s="216"/>
      <c r="AX590" s="216"/>
      <c r="AY590" s="216"/>
      <c r="AZ590" s="216"/>
      <c r="BA590" s="216"/>
      <c r="BB590" s="216"/>
      <c r="BC590" s="216"/>
      <c r="BD590" s="216"/>
      <c r="BE590" s="216"/>
      <c r="BF590" s="216"/>
      <c r="BG590" s="216"/>
      <c r="BH590" s="216"/>
      <c r="BI590" s="216"/>
      <c r="BJ590" s="216"/>
      <c r="BK590" s="216"/>
      <c r="BL590" s="216"/>
      <c r="BM590" s="216"/>
      <c r="BN590" s="216"/>
    </row>
    <row r="591" spans="1:66" s="217" customFormat="1" ht="12.75" outlineLevel="1">
      <c r="A591" s="194" t="s">
        <v>837</v>
      </c>
      <c r="B591" s="201" t="s">
        <v>387</v>
      </c>
      <c r="C591" s="138" t="s">
        <v>1328</v>
      </c>
      <c r="D591" s="139" t="s">
        <v>1311</v>
      </c>
      <c r="E591" s="140" t="s">
        <v>108</v>
      </c>
      <c r="F591" s="182">
        <v>5</v>
      </c>
      <c r="G591" s="36"/>
      <c r="H591" s="2">
        <f t="shared" si="71"/>
        <v>0</v>
      </c>
      <c r="I591" s="184" t="e">
        <f t="shared" si="72"/>
        <v>#DIV/0!</v>
      </c>
      <c r="J591" s="144"/>
      <c r="K591" s="216"/>
      <c r="L591" s="216"/>
      <c r="M591" s="216"/>
      <c r="N591" s="216"/>
      <c r="O591" s="216"/>
      <c r="P591" s="216"/>
      <c r="Q591" s="216"/>
      <c r="R591" s="216"/>
      <c r="S591" s="216"/>
      <c r="T591" s="216"/>
      <c r="U591" s="216"/>
      <c r="V591" s="216"/>
      <c r="W591" s="216"/>
      <c r="X591" s="216"/>
      <c r="Y591" s="216"/>
      <c r="Z591" s="216"/>
      <c r="AA591" s="216"/>
      <c r="AB591" s="216"/>
      <c r="AC591" s="216"/>
      <c r="AD591" s="216"/>
      <c r="AE591" s="216"/>
      <c r="AF591" s="216"/>
      <c r="AG591" s="216"/>
      <c r="AH591" s="216"/>
      <c r="AI591" s="216"/>
      <c r="AJ591" s="216"/>
      <c r="AK591" s="216"/>
      <c r="AL591" s="216"/>
      <c r="AM591" s="216"/>
      <c r="AN591" s="216"/>
      <c r="AO591" s="216"/>
      <c r="AP591" s="216"/>
      <c r="AQ591" s="216"/>
      <c r="AR591" s="216"/>
      <c r="AS591" s="216"/>
      <c r="AT591" s="216"/>
      <c r="AU591" s="216"/>
      <c r="AV591" s="216"/>
      <c r="AW591" s="216"/>
      <c r="AX591" s="216"/>
      <c r="AY591" s="216"/>
      <c r="AZ591" s="216"/>
      <c r="BA591" s="216"/>
      <c r="BB591" s="216"/>
      <c r="BC591" s="216"/>
      <c r="BD591" s="216"/>
      <c r="BE591" s="216"/>
      <c r="BF591" s="216"/>
      <c r="BG591" s="216"/>
      <c r="BH591" s="216"/>
      <c r="BI591" s="216"/>
      <c r="BJ591" s="216"/>
      <c r="BK591" s="216"/>
      <c r="BL591" s="216"/>
      <c r="BM591" s="216"/>
      <c r="BN591" s="216"/>
    </row>
    <row r="592" spans="1:66" s="217" customFormat="1" ht="12.75" outlineLevel="1">
      <c r="A592" s="194" t="s">
        <v>838</v>
      </c>
      <c r="B592" s="201" t="s">
        <v>388</v>
      </c>
      <c r="C592" s="138" t="s">
        <v>1328</v>
      </c>
      <c r="D592" s="139" t="s">
        <v>1312</v>
      </c>
      <c r="E592" s="140" t="s">
        <v>108</v>
      </c>
      <c r="F592" s="182">
        <v>6</v>
      </c>
      <c r="G592" s="36"/>
      <c r="H592" s="2">
        <f t="shared" si="71"/>
        <v>0</v>
      </c>
      <c r="I592" s="184" t="e">
        <f t="shared" si="72"/>
        <v>#DIV/0!</v>
      </c>
      <c r="J592" s="144"/>
      <c r="K592" s="216"/>
      <c r="L592" s="216"/>
      <c r="M592" s="216"/>
      <c r="N592" s="216"/>
      <c r="O592" s="216"/>
      <c r="P592" s="216"/>
      <c r="Q592" s="216"/>
      <c r="R592" s="216"/>
      <c r="S592" s="216"/>
      <c r="T592" s="216"/>
      <c r="U592" s="216"/>
      <c r="V592" s="216"/>
      <c r="W592" s="216"/>
      <c r="X592" s="216"/>
      <c r="Y592" s="216"/>
      <c r="Z592" s="216"/>
      <c r="AA592" s="216"/>
      <c r="AB592" s="216"/>
      <c r="AC592" s="216"/>
      <c r="AD592" s="216"/>
      <c r="AE592" s="216"/>
      <c r="AF592" s="216"/>
      <c r="AG592" s="216"/>
      <c r="AH592" s="216"/>
      <c r="AI592" s="216"/>
      <c r="AJ592" s="216"/>
      <c r="AK592" s="216"/>
      <c r="AL592" s="216"/>
      <c r="AM592" s="216"/>
      <c r="AN592" s="216"/>
      <c r="AO592" s="216"/>
      <c r="AP592" s="216"/>
      <c r="AQ592" s="216"/>
      <c r="AR592" s="216"/>
      <c r="AS592" s="216"/>
      <c r="AT592" s="216"/>
      <c r="AU592" s="216"/>
      <c r="AV592" s="216"/>
      <c r="AW592" s="216"/>
      <c r="AX592" s="216"/>
      <c r="AY592" s="216"/>
      <c r="AZ592" s="216"/>
      <c r="BA592" s="216"/>
      <c r="BB592" s="216"/>
      <c r="BC592" s="216"/>
      <c r="BD592" s="216"/>
      <c r="BE592" s="216"/>
      <c r="BF592" s="216"/>
      <c r="BG592" s="216"/>
      <c r="BH592" s="216"/>
      <c r="BI592" s="216"/>
      <c r="BJ592" s="216"/>
      <c r="BK592" s="216"/>
      <c r="BL592" s="216"/>
      <c r="BM592" s="216"/>
      <c r="BN592" s="216"/>
    </row>
    <row r="593" spans="1:66" ht="12.75" outlineLevel="1">
      <c r="A593" s="194" t="s">
        <v>839</v>
      </c>
      <c r="B593" s="201" t="s">
        <v>45</v>
      </c>
      <c r="C593" s="138" t="s">
        <v>1328</v>
      </c>
      <c r="D593" s="139" t="s">
        <v>1313</v>
      </c>
      <c r="E593" s="140" t="s">
        <v>108</v>
      </c>
      <c r="F593" s="182">
        <v>5</v>
      </c>
      <c r="G593" s="36"/>
      <c r="H593" s="2">
        <f t="shared" si="71"/>
        <v>0</v>
      </c>
      <c r="I593" s="184" t="e">
        <f t="shared" si="72"/>
        <v>#DIV/0!</v>
      </c>
      <c r="J593" s="144"/>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c r="AJ593" s="72"/>
      <c r="AK593" s="72"/>
      <c r="AL593" s="72"/>
      <c r="AM593" s="72"/>
      <c r="AN593" s="72"/>
      <c r="AO593" s="72"/>
      <c r="AP593" s="72"/>
      <c r="AQ593" s="72"/>
      <c r="AR593" s="72"/>
      <c r="AS593" s="72"/>
      <c r="AT593" s="72"/>
      <c r="AU593" s="72"/>
      <c r="AV593" s="72"/>
      <c r="AW593" s="72"/>
      <c r="AX593" s="72"/>
      <c r="AY593" s="72"/>
      <c r="AZ593" s="72"/>
      <c r="BA593" s="72"/>
      <c r="BB593" s="72"/>
      <c r="BC593" s="72"/>
      <c r="BD593" s="72"/>
      <c r="BE593" s="72"/>
      <c r="BF593" s="72"/>
      <c r="BG593" s="72"/>
      <c r="BH593" s="72"/>
      <c r="BI593" s="72"/>
      <c r="BJ593" s="72"/>
      <c r="BK593" s="72"/>
      <c r="BL593" s="72"/>
      <c r="BM593" s="72"/>
      <c r="BN593" s="72"/>
    </row>
    <row r="594" spans="1:66" s="209" customFormat="1" ht="12.75" outlineLevel="1">
      <c r="A594" s="194" t="s">
        <v>840</v>
      </c>
      <c r="B594" s="201" t="s">
        <v>87</v>
      </c>
      <c r="C594" s="138" t="s">
        <v>1328</v>
      </c>
      <c r="D594" s="139" t="s">
        <v>1000</v>
      </c>
      <c r="E594" s="140" t="s">
        <v>918</v>
      </c>
      <c r="F594" s="182">
        <v>6.05</v>
      </c>
      <c r="G594" s="36"/>
      <c r="H594" s="2">
        <f t="shared" si="71"/>
        <v>0</v>
      </c>
      <c r="I594" s="184" t="e">
        <f t="shared" si="72"/>
        <v>#DIV/0!</v>
      </c>
      <c r="J594" s="144"/>
      <c r="K594" s="208"/>
      <c r="L594" s="208"/>
      <c r="M594" s="208"/>
      <c r="N594" s="208"/>
      <c r="O594" s="208"/>
      <c r="P594" s="208"/>
      <c r="Q594" s="208"/>
      <c r="R594" s="208"/>
      <c r="S594" s="208"/>
      <c r="T594" s="208"/>
      <c r="U594" s="208"/>
      <c r="V594" s="208"/>
      <c r="W594" s="208"/>
      <c r="X594" s="208"/>
      <c r="Y594" s="208"/>
      <c r="Z594" s="208"/>
      <c r="AA594" s="208"/>
      <c r="AB594" s="208"/>
      <c r="AC594" s="208"/>
      <c r="AD594" s="208"/>
      <c r="AE594" s="208"/>
      <c r="AF594" s="208"/>
      <c r="AG594" s="208"/>
      <c r="AH594" s="208"/>
      <c r="AI594" s="208"/>
      <c r="AJ594" s="208"/>
      <c r="AK594" s="208"/>
      <c r="AL594" s="208"/>
      <c r="AM594" s="208"/>
      <c r="AN594" s="208"/>
      <c r="AO594" s="208"/>
      <c r="AP594" s="208"/>
      <c r="AQ594" s="208"/>
      <c r="AR594" s="208"/>
      <c r="AS594" s="208"/>
      <c r="AT594" s="208"/>
      <c r="AU594" s="208"/>
      <c r="AV594" s="208"/>
      <c r="AW594" s="208"/>
      <c r="AX594" s="208"/>
      <c r="AY594" s="208"/>
      <c r="AZ594" s="208"/>
      <c r="BA594" s="208"/>
      <c r="BB594" s="208"/>
      <c r="BC594" s="208"/>
      <c r="BD594" s="208"/>
      <c r="BE594" s="208"/>
      <c r="BF594" s="208"/>
      <c r="BG594" s="208"/>
      <c r="BH594" s="208"/>
      <c r="BI594" s="208"/>
      <c r="BJ594" s="208"/>
      <c r="BK594" s="208"/>
      <c r="BL594" s="208"/>
      <c r="BM594" s="208"/>
      <c r="BN594" s="208"/>
    </row>
    <row r="595" spans="1:66" s="217" customFormat="1" ht="12.75" outlineLevel="1">
      <c r="A595" s="194" t="s">
        <v>841</v>
      </c>
      <c r="B595" s="201" t="s">
        <v>379</v>
      </c>
      <c r="C595" s="138" t="s">
        <v>1328</v>
      </c>
      <c r="D595" s="139" t="s">
        <v>1314</v>
      </c>
      <c r="E595" s="140" t="s">
        <v>920</v>
      </c>
      <c r="F595" s="182">
        <v>31</v>
      </c>
      <c r="G595" s="36"/>
      <c r="H595" s="2">
        <f t="shared" si="71"/>
        <v>0</v>
      </c>
      <c r="I595" s="184" t="e">
        <f t="shared" si="72"/>
        <v>#DIV/0!</v>
      </c>
      <c r="J595" s="144"/>
      <c r="K595" s="216"/>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c r="AK595" s="216"/>
      <c r="AL595" s="216"/>
      <c r="AM595" s="216"/>
      <c r="AN595" s="216"/>
      <c r="AO595" s="216"/>
      <c r="AP595" s="216"/>
      <c r="AQ595" s="216"/>
      <c r="AR595" s="216"/>
      <c r="AS595" s="216"/>
      <c r="AT595" s="216"/>
      <c r="AU595" s="216"/>
      <c r="AV595" s="216"/>
      <c r="AW595" s="216"/>
      <c r="AX595" s="216"/>
      <c r="AY595" s="216"/>
      <c r="AZ595" s="216"/>
      <c r="BA595" s="216"/>
      <c r="BB595" s="216"/>
      <c r="BC595" s="216"/>
      <c r="BD595" s="216"/>
      <c r="BE595" s="216"/>
      <c r="BF595" s="216"/>
      <c r="BG595" s="216"/>
      <c r="BH595" s="216"/>
      <c r="BI595" s="216"/>
      <c r="BJ595" s="216"/>
      <c r="BK595" s="216"/>
      <c r="BL595" s="216"/>
      <c r="BM595" s="216"/>
      <c r="BN595" s="216"/>
    </row>
    <row r="596" spans="1:66" s="217" customFormat="1" ht="12.75" outlineLevel="1">
      <c r="A596" s="194" t="s">
        <v>842</v>
      </c>
      <c r="B596" s="201" t="s">
        <v>87</v>
      </c>
      <c r="C596" s="138" t="s">
        <v>1328</v>
      </c>
      <c r="D596" s="139" t="s">
        <v>1000</v>
      </c>
      <c r="E596" s="140" t="s">
        <v>918</v>
      </c>
      <c r="F596" s="182">
        <v>30.22</v>
      </c>
      <c r="G596" s="36"/>
      <c r="H596" s="2">
        <f t="shared" si="71"/>
        <v>0</v>
      </c>
      <c r="I596" s="184" t="e">
        <f t="shared" si="72"/>
        <v>#DIV/0!</v>
      </c>
      <c r="J596" s="144"/>
      <c r="K596" s="216"/>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c r="AK596" s="216"/>
      <c r="AL596" s="216"/>
      <c r="AM596" s="216"/>
      <c r="AN596" s="216"/>
      <c r="AO596" s="216"/>
      <c r="AP596" s="216"/>
      <c r="AQ596" s="216"/>
      <c r="AR596" s="216"/>
      <c r="AS596" s="216"/>
      <c r="AT596" s="216"/>
      <c r="AU596" s="216"/>
      <c r="AV596" s="216"/>
      <c r="AW596" s="216"/>
      <c r="AX596" s="216"/>
      <c r="AY596" s="216"/>
      <c r="AZ596" s="216"/>
      <c r="BA596" s="216"/>
      <c r="BB596" s="216"/>
      <c r="BC596" s="216"/>
      <c r="BD596" s="216"/>
      <c r="BE596" s="216"/>
      <c r="BF596" s="216"/>
      <c r="BG596" s="216"/>
      <c r="BH596" s="216"/>
      <c r="BI596" s="216"/>
      <c r="BJ596" s="216"/>
      <c r="BK596" s="216"/>
      <c r="BL596" s="216"/>
      <c r="BM596" s="216"/>
      <c r="BN596" s="216"/>
    </row>
    <row r="597" spans="1:66" s="217" customFormat="1" ht="32.25" customHeight="1" outlineLevel="1">
      <c r="A597" s="194" t="s">
        <v>843</v>
      </c>
      <c r="B597" s="201" t="s">
        <v>393</v>
      </c>
      <c r="C597" s="138" t="s">
        <v>1328</v>
      </c>
      <c r="D597" s="139" t="s">
        <v>1315</v>
      </c>
      <c r="E597" s="140" t="s">
        <v>918</v>
      </c>
      <c r="F597" s="182">
        <v>491.77</v>
      </c>
      <c r="G597" s="36"/>
      <c r="H597" s="2">
        <f t="shared" si="71"/>
        <v>0</v>
      </c>
      <c r="I597" s="184" t="e">
        <f t="shared" si="72"/>
        <v>#DIV/0!</v>
      </c>
      <c r="J597" s="144"/>
      <c r="K597" s="216"/>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c r="AK597" s="216"/>
      <c r="AL597" s="216"/>
      <c r="AM597" s="216"/>
      <c r="AN597" s="216"/>
      <c r="AO597" s="216"/>
      <c r="AP597" s="216"/>
      <c r="AQ597" s="216"/>
      <c r="AR597" s="216"/>
      <c r="AS597" s="216"/>
      <c r="AT597" s="216"/>
      <c r="AU597" s="216"/>
      <c r="AV597" s="216"/>
      <c r="AW597" s="216"/>
      <c r="AX597" s="216"/>
      <c r="AY597" s="216"/>
      <c r="AZ597" s="216"/>
      <c r="BA597" s="216"/>
      <c r="BB597" s="216"/>
      <c r="BC597" s="216"/>
      <c r="BD597" s="216"/>
      <c r="BE597" s="216"/>
      <c r="BF597" s="216"/>
      <c r="BG597" s="216"/>
      <c r="BH597" s="216"/>
      <c r="BI597" s="216"/>
      <c r="BJ597" s="216"/>
      <c r="BK597" s="216"/>
      <c r="BL597" s="216"/>
      <c r="BM597" s="216"/>
      <c r="BN597" s="216"/>
    </row>
    <row r="598" spans="1:66" s="217" customFormat="1" ht="12.75" outlineLevel="1">
      <c r="A598" s="194" t="s">
        <v>844</v>
      </c>
      <c r="B598" s="201" t="s">
        <v>223</v>
      </c>
      <c r="C598" s="138" t="s">
        <v>1328</v>
      </c>
      <c r="D598" s="139" t="s">
        <v>1316</v>
      </c>
      <c r="E598" s="140" t="s">
        <v>918</v>
      </c>
      <c r="F598" s="182">
        <v>336.93</v>
      </c>
      <c r="G598" s="36"/>
      <c r="H598" s="2">
        <f t="shared" si="71"/>
        <v>0</v>
      </c>
      <c r="I598" s="184" t="e">
        <f t="shared" si="72"/>
        <v>#DIV/0!</v>
      </c>
      <c r="J598" s="144"/>
      <c r="K598" s="216"/>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c r="AK598" s="216"/>
      <c r="AL598" s="216"/>
      <c r="AM598" s="216"/>
      <c r="AN598" s="216"/>
      <c r="AO598" s="216"/>
      <c r="AP598" s="216"/>
      <c r="AQ598" s="216"/>
      <c r="AR598" s="216"/>
      <c r="AS598" s="216"/>
      <c r="AT598" s="216"/>
      <c r="AU598" s="216"/>
      <c r="AV598" s="216"/>
      <c r="AW598" s="216"/>
      <c r="AX598" s="216"/>
      <c r="AY598" s="216"/>
      <c r="AZ598" s="216"/>
      <c r="BA598" s="216"/>
      <c r="BB598" s="216"/>
      <c r="BC598" s="216"/>
      <c r="BD598" s="216"/>
      <c r="BE598" s="216"/>
      <c r="BF598" s="216"/>
      <c r="BG598" s="216"/>
      <c r="BH598" s="216"/>
      <c r="BI598" s="216"/>
      <c r="BJ598" s="216"/>
      <c r="BK598" s="216"/>
      <c r="BL598" s="216"/>
      <c r="BM598" s="216"/>
      <c r="BN598" s="216"/>
    </row>
    <row r="599" spans="1:66" ht="12.75" outlineLevel="1">
      <c r="A599" s="494" t="s">
        <v>846</v>
      </c>
      <c r="B599" s="495"/>
      <c r="C599" s="146"/>
      <c r="D599" s="153" t="s">
        <v>862</v>
      </c>
      <c r="E599" s="148">
        <f>SUM(H600:H606)</f>
        <v>0</v>
      </c>
      <c r="F599" s="148"/>
      <c r="G599" s="148"/>
      <c r="H599" s="148"/>
      <c r="I599" s="149" t="e">
        <f>E599/$G$609</f>
        <v>#DIV/0!</v>
      </c>
      <c r="J599" s="144"/>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c r="AJ599" s="72"/>
      <c r="AK599" s="72"/>
      <c r="AL599" s="72"/>
      <c r="AM599" s="72"/>
      <c r="AN599" s="72"/>
      <c r="AO599" s="72"/>
      <c r="AP599" s="72"/>
      <c r="AQ599" s="72"/>
      <c r="AR599" s="72"/>
      <c r="AS599" s="72"/>
      <c r="AT599" s="72"/>
      <c r="AU599" s="72"/>
      <c r="AV599" s="72"/>
      <c r="AW599" s="72"/>
      <c r="AX599" s="72"/>
      <c r="AY599" s="72"/>
      <c r="AZ599" s="72"/>
      <c r="BA599" s="72"/>
      <c r="BB599" s="72"/>
      <c r="BC599" s="72"/>
      <c r="BD599" s="72"/>
      <c r="BE599" s="72"/>
      <c r="BF599" s="72"/>
      <c r="BG599" s="72"/>
      <c r="BH599" s="72"/>
      <c r="BI599" s="72"/>
      <c r="BJ599" s="72"/>
      <c r="BK599" s="72"/>
      <c r="BL599" s="72"/>
      <c r="BM599" s="72"/>
      <c r="BN599" s="72"/>
    </row>
    <row r="600" spans="1:66" s="217" customFormat="1" ht="25.5" outlineLevel="1">
      <c r="A600" s="194" t="s">
        <v>847</v>
      </c>
      <c r="B600" s="201" t="s">
        <v>255</v>
      </c>
      <c r="C600" s="138" t="s">
        <v>1327</v>
      </c>
      <c r="D600" s="139" t="s">
        <v>1317</v>
      </c>
      <c r="E600" s="140" t="s">
        <v>920</v>
      </c>
      <c r="F600" s="182">
        <v>10</v>
      </c>
      <c r="G600" s="36"/>
      <c r="H600" s="2">
        <f aca="true" t="shared" si="73" ref="H600:H606">ROUND(_xlfn.IFERROR(F600*G600," - "),2)</f>
        <v>0</v>
      </c>
      <c r="I600" s="184" t="e">
        <f aca="true" t="shared" si="74" ref="I600:I606">H600/$G$609</f>
        <v>#DIV/0!</v>
      </c>
      <c r="J600" s="144"/>
      <c r="K600" s="216"/>
      <c r="L600" s="216"/>
      <c r="M600" s="216"/>
      <c r="N600" s="216"/>
      <c r="O600" s="216"/>
      <c r="P600" s="216"/>
      <c r="Q600" s="216"/>
      <c r="R600" s="216"/>
      <c r="S600" s="216"/>
      <c r="T600" s="216"/>
      <c r="U600" s="216"/>
      <c r="V600" s="216"/>
      <c r="W600" s="216"/>
      <c r="X600" s="216"/>
      <c r="Y600" s="216"/>
      <c r="Z600" s="216"/>
      <c r="AA600" s="216"/>
      <c r="AB600" s="216"/>
      <c r="AC600" s="216"/>
      <c r="AD600" s="216"/>
      <c r="AE600" s="216"/>
      <c r="AF600" s="216"/>
      <c r="AG600" s="216"/>
      <c r="AH600" s="216"/>
      <c r="AI600" s="216"/>
      <c r="AJ600" s="216"/>
      <c r="AK600" s="216"/>
      <c r="AL600" s="216"/>
      <c r="AM600" s="216"/>
      <c r="AN600" s="216"/>
      <c r="AO600" s="216"/>
      <c r="AP600" s="216"/>
      <c r="AQ600" s="216"/>
      <c r="AR600" s="216"/>
      <c r="AS600" s="216"/>
      <c r="AT600" s="216"/>
      <c r="AU600" s="216"/>
      <c r="AV600" s="216"/>
      <c r="AW600" s="216"/>
      <c r="AX600" s="216"/>
      <c r="AY600" s="216"/>
      <c r="AZ600" s="216"/>
      <c r="BA600" s="216"/>
      <c r="BB600" s="216"/>
      <c r="BC600" s="216"/>
      <c r="BD600" s="216"/>
      <c r="BE600" s="216"/>
      <c r="BF600" s="216"/>
      <c r="BG600" s="216"/>
      <c r="BH600" s="216"/>
      <c r="BI600" s="216"/>
      <c r="BJ600" s="216"/>
      <c r="BK600" s="216"/>
      <c r="BL600" s="216"/>
      <c r="BM600" s="216"/>
      <c r="BN600" s="216"/>
    </row>
    <row r="601" spans="1:66" s="217" customFormat="1" ht="12.75" outlineLevel="1">
      <c r="A601" s="194" t="s">
        <v>848</v>
      </c>
      <c r="B601" s="201" t="s">
        <v>169</v>
      </c>
      <c r="C601" s="138" t="s">
        <v>1328</v>
      </c>
      <c r="D601" s="139" t="s">
        <v>1318</v>
      </c>
      <c r="E601" s="140" t="s">
        <v>920</v>
      </c>
      <c r="F601" s="182">
        <v>10</v>
      </c>
      <c r="G601" s="36"/>
      <c r="H601" s="2">
        <f t="shared" si="73"/>
        <v>0</v>
      </c>
      <c r="I601" s="184" t="e">
        <f t="shared" si="74"/>
        <v>#DIV/0!</v>
      </c>
      <c r="J601" s="144"/>
      <c r="K601" s="216"/>
      <c r="L601" s="216"/>
      <c r="M601" s="216"/>
      <c r="N601" s="216"/>
      <c r="O601" s="216"/>
      <c r="P601" s="216"/>
      <c r="Q601" s="216"/>
      <c r="R601" s="216"/>
      <c r="S601" s="216"/>
      <c r="T601" s="216"/>
      <c r="U601" s="216"/>
      <c r="V601" s="216"/>
      <c r="W601" s="216"/>
      <c r="X601" s="216"/>
      <c r="Y601" s="216"/>
      <c r="Z601" s="216"/>
      <c r="AA601" s="216"/>
      <c r="AB601" s="216"/>
      <c r="AC601" s="216"/>
      <c r="AD601" s="216"/>
      <c r="AE601" s="216"/>
      <c r="AF601" s="216"/>
      <c r="AG601" s="216"/>
      <c r="AH601" s="216"/>
      <c r="AI601" s="216"/>
      <c r="AJ601" s="216"/>
      <c r="AK601" s="216"/>
      <c r="AL601" s="216"/>
      <c r="AM601" s="216"/>
      <c r="AN601" s="216"/>
      <c r="AO601" s="216"/>
      <c r="AP601" s="216"/>
      <c r="AQ601" s="216"/>
      <c r="AR601" s="216"/>
      <c r="AS601" s="216"/>
      <c r="AT601" s="216"/>
      <c r="AU601" s="216"/>
      <c r="AV601" s="216"/>
      <c r="AW601" s="216"/>
      <c r="AX601" s="216"/>
      <c r="AY601" s="216"/>
      <c r="AZ601" s="216"/>
      <c r="BA601" s="216"/>
      <c r="BB601" s="216"/>
      <c r="BC601" s="216"/>
      <c r="BD601" s="216"/>
      <c r="BE601" s="216"/>
      <c r="BF601" s="216"/>
      <c r="BG601" s="216"/>
      <c r="BH601" s="216"/>
      <c r="BI601" s="216"/>
      <c r="BJ601" s="216"/>
      <c r="BK601" s="216"/>
      <c r="BL601" s="216"/>
      <c r="BM601" s="216"/>
      <c r="BN601" s="216"/>
    </row>
    <row r="602" spans="1:66" s="217" customFormat="1" ht="12.75" outlineLevel="1">
      <c r="A602" s="194" t="s">
        <v>849</v>
      </c>
      <c r="B602" s="4" t="s">
        <v>168</v>
      </c>
      <c r="C602" s="138" t="s">
        <v>1328</v>
      </c>
      <c r="D602" s="139" t="s">
        <v>1319</v>
      </c>
      <c r="E602" s="140" t="s">
        <v>918</v>
      </c>
      <c r="F602" s="182">
        <v>25</v>
      </c>
      <c r="G602" s="36"/>
      <c r="H602" s="2">
        <f t="shared" si="73"/>
        <v>0</v>
      </c>
      <c r="I602" s="184" t="e">
        <f t="shared" si="74"/>
        <v>#DIV/0!</v>
      </c>
      <c r="J602" s="144"/>
      <c r="K602" s="216"/>
      <c r="L602" s="216"/>
      <c r="M602" s="216"/>
      <c r="N602" s="216"/>
      <c r="O602" s="216"/>
      <c r="P602" s="216"/>
      <c r="Q602" s="216"/>
      <c r="R602" s="216"/>
      <c r="S602" s="216"/>
      <c r="T602" s="216"/>
      <c r="U602" s="216"/>
      <c r="V602" s="216"/>
      <c r="W602" s="216"/>
      <c r="X602" s="216"/>
      <c r="Y602" s="216"/>
      <c r="Z602" s="216"/>
      <c r="AA602" s="216"/>
      <c r="AB602" s="216"/>
      <c r="AC602" s="216"/>
      <c r="AD602" s="216"/>
      <c r="AE602" s="216"/>
      <c r="AF602" s="216"/>
      <c r="AG602" s="216"/>
      <c r="AH602" s="216"/>
      <c r="AI602" s="216"/>
      <c r="AJ602" s="216"/>
      <c r="AK602" s="216"/>
      <c r="AL602" s="216"/>
      <c r="AM602" s="216"/>
      <c r="AN602" s="216"/>
      <c r="AO602" s="216"/>
      <c r="AP602" s="216"/>
      <c r="AQ602" s="216"/>
      <c r="AR602" s="216"/>
      <c r="AS602" s="216"/>
      <c r="AT602" s="216"/>
      <c r="AU602" s="216"/>
      <c r="AV602" s="216"/>
      <c r="AW602" s="216"/>
      <c r="AX602" s="216"/>
      <c r="AY602" s="216"/>
      <c r="AZ602" s="216"/>
      <c r="BA602" s="216"/>
      <c r="BB602" s="216"/>
      <c r="BC602" s="216"/>
      <c r="BD602" s="216"/>
      <c r="BE602" s="216"/>
      <c r="BF602" s="216"/>
      <c r="BG602" s="216"/>
      <c r="BH602" s="216"/>
      <c r="BI602" s="216"/>
      <c r="BJ602" s="216"/>
      <c r="BK602" s="216"/>
      <c r="BL602" s="216"/>
      <c r="BM602" s="216"/>
      <c r="BN602" s="216"/>
    </row>
    <row r="603" spans="1:66" ht="12.75" outlineLevel="1">
      <c r="A603" s="194" t="s">
        <v>850</v>
      </c>
      <c r="B603" s="9" t="s">
        <v>396</v>
      </c>
      <c r="C603" s="138" t="s">
        <v>1328</v>
      </c>
      <c r="D603" s="139" t="s">
        <v>1320</v>
      </c>
      <c r="E603" s="140" t="s">
        <v>918</v>
      </c>
      <c r="F603" s="182">
        <v>50</v>
      </c>
      <c r="G603" s="36"/>
      <c r="H603" s="2">
        <f t="shared" si="73"/>
        <v>0</v>
      </c>
      <c r="I603" s="184" t="e">
        <f t="shared" si="74"/>
        <v>#DIV/0!</v>
      </c>
      <c r="J603" s="144"/>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c r="AJ603" s="72"/>
      <c r="AK603" s="72"/>
      <c r="AL603" s="72"/>
      <c r="AM603" s="72"/>
      <c r="AN603" s="72"/>
      <c r="AO603" s="72"/>
      <c r="AP603" s="72"/>
      <c r="AQ603" s="72"/>
      <c r="AR603" s="72"/>
      <c r="AS603" s="72"/>
      <c r="AT603" s="72"/>
      <c r="AU603" s="72"/>
      <c r="AV603" s="72"/>
      <c r="AW603" s="72"/>
      <c r="AX603" s="72"/>
      <c r="AY603" s="72"/>
      <c r="AZ603" s="72"/>
      <c r="BA603" s="72"/>
      <c r="BB603" s="72"/>
      <c r="BC603" s="72"/>
      <c r="BD603" s="72"/>
      <c r="BE603" s="72"/>
      <c r="BF603" s="72"/>
      <c r="BG603" s="72"/>
      <c r="BH603" s="72"/>
      <c r="BI603" s="72"/>
      <c r="BJ603" s="72"/>
      <c r="BK603" s="72"/>
      <c r="BL603" s="72"/>
      <c r="BM603" s="72"/>
      <c r="BN603" s="72"/>
    </row>
    <row r="604" spans="1:66" s="209" customFormat="1" ht="12.75" outlineLevel="1">
      <c r="A604" s="194" t="s">
        <v>851</v>
      </c>
      <c r="B604" s="4" t="s">
        <v>395</v>
      </c>
      <c r="C604" s="138" t="s">
        <v>1328</v>
      </c>
      <c r="D604" s="139" t="s">
        <v>1321</v>
      </c>
      <c r="E604" s="140" t="s">
        <v>918</v>
      </c>
      <c r="F604" s="182">
        <v>2.5</v>
      </c>
      <c r="G604" s="36"/>
      <c r="H604" s="2">
        <f t="shared" si="73"/>
        <v>0</v>
      </c>
      <c r="I604" s="184" t="e">
        <f t="shared" si="74"/>
        <v>#DIV/0!</v>
      </c>
      <c r="J604" s="144"/>
      <c r="K604" s="208"/>
      <c r="L604" s="208"/>
      <c r="M604" s="208"/>
      <c r="N604" s="208"/>
      <c r="O604" s="208"/>
      <c r="P604" s="208"/>
      <c r="Q604" s="208"/>
      <c r="R604" s="208"/>
      <c r="S604" s="208"/>
      <c r="T604" s="208"/>
      <c r="U604" s="208"/>
      <c r="V604" s="208"/>
      <c r="W604" s="208"/>
      <c r="X604" s="208"/>
      <c r="Y604" s="208"/>
      <c r="Z604" s="208"/>
      <c r="AA604" s="208"/>
      <c r="AB604" s="208"/>
      <c r="AC604" s="208"/>
      <c r="AD604" s="208"/>
      <c r="AE604" s="208"/>
      <c r="AF604" s="208"/>
      <c r="AG604" s="208"/>
      <c r="AH604" s="208"/>
      <c r="AI604" s="208"/>
      <c r="AJ604" s="208"/>
      <c r="AK604" s="208"/>
      <c r="AL604" s="208"/>
      <c r="AM604" s="208"/>
      <c r="AN604" s="208"/>
      <c r="AO604" s="208"/>
      <c r="AP604" s="208"/>
      <c r="AQ604" s="208"/>
      <c r="AR604" s="208"/>
      <c r="AS604" s="208"/>
      <c r="AT604" s="208"/>
      <c r="AU604" s="208"/>
      <c r="AV604" s="208"/>
      <c r="AW604" s="208"/>
      <c r="AX604" s="208"/>
      <c r="AY604" s="208"/>
      <c r="AZ604" s="208"/>
      <c r="BA604" s="208"/>
      <c r="BB604" s="208"/>
      <c r="BC604" s="208"/>
      <c r="BD604" s="208"/>
      <c r="BE604" s="208"/>
      <c r="BF604" s="208"/>
      <c r="BG604" s="208"/>
      <c r="BH604" s="208"/>
      <c r="BI604" s="208"/>
      <c r="BJ604" s="208"/>
      <c r="BK604" s="208"/>
      <c r="BL604" s="208"/>
      <c r="BM604" s="208"/>
      <c r="BN604" s="208"/>
    </row>
    <row r="605" spans="1:66" s="217" customFormat="1" ht="12.75" outlineLevel="1">
      <c r="A605" s="194" t="s">
        <v>860</v>
      </c>
      <c r="B605" s="9" t="s">
        <v>394</v>
      </c>
      <c r="C605" s="138" t="s">
        <v>1328</v>
      </c>
      <c r="D605" s="139" t="s">
        <v>1322</v>
      </c>
      <c r="E605" s="140" t="s">
        <v>918</v>
      </c>
      <c r="F605" s="182">
        <v>5</v>
      </c>
      <c r="G605" s="36"/>
      <c r="H605" s="2">
        <f t="shared" si="73"/>
        <v>0</v>
      </c>
      <c r="I605" s="184" t="e">
        <f t="shared" si="74"/>
        <v>#DIV/0!</v>
      </c>
      <c r="J605" s="144"/>
      <c r="K605" s="216"/>
      <c r="L605" s="216"/>
      <c r="M605" s="216"/>
      <c r="N605" s="216"/>
      <c r="O605" s="216"/>
      <c r="P605" s="216"/>
      <c r="Q605" s="216"/>
      <c r="R605" s="216"/>
      <c r="S605" s="216"/>
      <c r="T605" s="216"/>
      <c r="U605" s="216"/>
      <c r="V605" s="216"/>
      <c r="W605" s="216"/>
      <c r="X605" s="216"/>
      <c r="Y605" s="216"/>
      <c r="Z605" s="216"/>
      <c r="AA605" s="216"/>
      <c r="AB605" s="216"/>
      <c r="AC605" s="216"/>
      <c r="AD605" s="216"/>
      <c r="AE605" s="216"/>
      <c r="AF605" s="216"/>
      <c r="AG605" s="216"/>
      <c r="AH605" s="216"/>
      <c r="AI605" s="216"/>
      <c r="AJ605" s="216"/>
      <c r="AK605" s="216"/>
      <c r="AL605" s="216"/>
      <c r="AM605" s="216"/>
      <c r="AN605" s="216"/>
      <c r="AO605" s="216"/>
      <c r="AP605" s="216"/>
      <c r="AQ605" s="216"/>
      <c r="AR605" s="216"/>
      <c r="AS605" s="216"/>
      <c r="AT605" s="216"/>
      <c r="AU605" s="216"/>
      <c r="AV605" s="216"/>
      <c r="AW605" s="216"/>
      <c r="AX605" s="216"/>
      <c r="AY605" s="216"/>
      <c r="AZ605" s="216"/>
      <c r="BA605" s="216"/>
      <c r="BB605" s="216"/>
      <c r="BC605" s="216"/>
      <c r="BD605" s="216"/>
      <c r="BE605" s="216"/>
      <c r="BF605" s="216"/>
      <c r="BG605" s="216"/>
      <c r="BH605" s="216"/>
      <c r="BI605" s="216"/>
      <c r="BJ605" s="216"/>
      <c r="BK605" s="216"/>
      <c r="BL605" s="216"/>
      <c r="BM605" s="216"/>
      <c r="BN605" s="216"/>
    </row>
    <row r="606" spans="1:66" s="217" customFormat="1" ht="25.5" outlineLevel="1">
      <c r="A606" s="194" t="s">
        <v>861</v>
      </c>
      <c r="B606" s="201" t="s">
        <v>229</v>
      </c>
      <c r="C606" s="138" t="s">
        <v>1328</v>
      </c>
      <c r="D606" s="139" t="s">
        <v>1323</v>
      </c>
      <c r="E606" s="140" t="s">
        <v>920</v>
      </c>
      <c r="F606" s="182">
        <v>219.81</v>
      </c>
      <c r="G606" s="36"/>
      <c r="H606" s="2">
        <f t="shared" si="73"/>
        <v>0</v>
      </c>
      <c r="I606" s="184" t="e">
        <f t="shared" si="74"/>
        <v>#DIV/0!</v>
      </c>
      <c r="J606" s="144"/>
      <c r="K606" s="216"/>
      <c r="L606" s="216"/>
      <c r="M606" s="216"/>
      <c r="N606" s="216"/>
      <c r="O606" s="216"/>
      <c r="P606" s="216"/>
      <c r="Q606" s="216"/>
      <c r="R606" s="216"/>
      <c r="S606" s="216"/>
      <c r="T606" s="216"/>
      <c r="U606" s="216"/>
      <c r="V606" s="216"/>
      <c r="W606" s="216"/>
      <c r="X606" s="216"/>
      <c r="Y606" s="216"/>
      <c r="Z606" s="216"/>
      <c r="AA606" s="216"/>
      <c r="AB606" s="216"/>
      <c r="AC606" s="216"/>
      <c r="AD606" s="216"/>
      <c r="AE606" s="216"/>
      <c r="AF606" s="216"/>
      <c r="AG606" s="216"/>
      <c r="AH606" s="216"/>
      <c r="AI606" s="216"/>
      <c r="AJ606" s="216"/>
      <c r="AK606" s="216"/>
      <c r="AL606" s="216"/>
      <c r="AM606" s="216"/>
      <c r="AN606" s="216"/>
      <c r="AO606" s="216"/>
      <c r="AP606" s="216"/>
      <c r="AQ606" s="216"/>
      <c r="AR606" s="216"/>
      <c r="AS606" s="216"/>
      <c r="AT606" s="216"/>
      <c r="AU606" s="216"/>
      <c r="AV606" s="216"/>
      <c r="AW606" s="216"/>
      <c r="AX606" s="216"/>
      <c r="AY606" s="216"/>
      <c r="AZ606" s="216"/>
      <c r="BA606" s="216"/>
      <c r="BB606" s="216"/>
      <c r="BC606" s="216"/>
      <c r="BD606" s="216"/>
      <c r="BE606" s="216"/>
      <c r="BF606" s="216"/>
      <c r="BG606" s="216"/>
      <c r="BH606" s="216"/>
      <c r="BI606" s="216"/>
      <c r="BJ606" s="216"/>
      <c r="BK606" s="216"/>
      <c r="BL606" s="216"/>
      <c r="BM606" s="216"/>
      <c r="BN606" s="216"/>
    </row>
    <row r="607" spans="1:66" ht="12.75" outlineLevel="1">
      <c r="A607" s="488" t="s">
        <v>863</v>
      </c>
      <c r="B607" s="489"/>
      <c r="C607" s="224"/>
      <c r="D607" s="225" t="s">
        <v>170</v>
      </c>
      <c r="E607" s="226">
        <f>SUM(H608:H608)</f>
        <v>0</v>
      </c>
      <c r="F607" s="226"/>
      <c r="G607" s="226"/>
      <c r="H607" s="226"/>
      <c r="I607" s="227" t="e">
        <f>E607/$G$609</f>
        <v>#DIV/0!</v>
      </c>
      <c r="J607" s="144"/>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c r="AJ607" s="72"/>
      <c r="AK607" s="72"/>
      <c r="AL607" s="72"/>
      <c r="AM607" s="72"/>
      <c r="AN607" s="72"/>
      <c r="AO607" s="72"/>
      <c r="AP607" s="72"/>
      <c r="AQ607" s="72"/>
      <c r="AR607" s="72"/>
      <c r="AS607" s="72"/>
      <c r="AT607" s="72"/>
      <c r="AU607" s="72"/>
      <c r="AV607" s="72"/>
      <c r="AW607" s="72"/>
      <c r="AX607" s="72"/>
      <c r="AY607" s="72"/>
      <c r="AZ607" s="72"/>
      <c r="BA607" s="72"/>
      <c r="BB607" s="72"/>
      <c r="BC607" s="72"/>
      <c r="BD607" s="72"/>
      <c r="BE607" s="72"/>
      <c r="BF607" s="72"/>
      <c r="BG607" s="72"/>
      <c r="BH607" s="72"/>
      <c r="BI607" s="72"/>
      <c r="BJ607" s="72"/>
      <c r="BK607" s="72"/>
      <c r="BL607" s="72"/>
      <c r="BM607" s="72"/>
      <c r="BN607" s="72"/>
    </row>
    <row r="608" spans="1:66" ht="13.5" outlineLevel="1" thickBot="1">
      <c r="A608" s="210" t="s">
        <v>864</v>
      </c>
      <c r="B608" s="211" t="s">
        <v>171</v>
      </c>
      <c r="C608" s="161" t="s">
        <v>1328</v>
      </c>
      <c r="D608" s="162" t="s">
        <v>1324</v>
      </c>
      <c r="E608" s="163" t="s">
        <v>918</v>
      </c>
      <c r="F608" s="228">
        <v>1514.3</v>
      </c>
      <c r="G608" s="36"/>
      <c r="H608" s="10">
        <f>ROUND(_xlfn.IFERROR(F608*G608," - "),2)</f>
        <v>0</v>
      </c>
      <c r="I608" s="212" t="e">
        <f>H608/$G$609</f>
        <v>#DIV/0!</v>
      </c>
      <c r="J608" s="144"/>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c r="AJ608" s="72"/>
      <c r="AK608" s="72"/>
      <c r="AL608" s="72"/>
      <c r="AM608" s="72"/>
      <c r="AN608" s="72"/>
      <c r="AO608" s="72"/>
      <c r="AP608" s="72"/>
      <c r="AQ608" s="72"/>
      <c r="AR608" s="72"/>
      <c r="AS608" s="72"/>
      <c r="AT608" s="72"/>
      <c r="AU608" s="72"/>
      <c r="AV608" s="72"/>
      <c r="AW608" s="72"/>
      <c r="AX608" s="72"/>
      <c r="AY608" s="72"/>
      <c r="AZ608" s="72"/>
      <c r="BA608" s="72"/>
      <c r="BB608" s="72"/>
      <c r="BC608" s="72"/>
      <c r="BD608" s="72"/>
      <c r="BE608" s="72"/>
      <c r="BF608" s="72"/>
      <c r="BG608" s="72"/>
      <c r="BH608" s="72"/>
      <c r="BI608" s="72"/>
      <c r="BJ608" s="72"/>
      <c r="BK608" s="72"/>
      <c r="BL608" s="72"/>
      <c r="BM608" s="72"/>
      <c r="BN608" s="72"/>
    </row>
    <row r="609" spans="1:66" s="236" customFormat="1" ht="18.75" thickBot="1">
      <c r="A609" s="229" t="s">
        <v>365</v>
      </c>
      <c r="B609" s="230"/>
      <c r="C609" s="230"/>
      <c r="D609" s="231"/>
      <c r="E609" s="232"/>
      <c r="F609" s="233"/>
      <c r="G609" s="487">
        <f>ROUND(SUM(E14+E41+E55+E101+E129+E142+E194+E208+E225+E249+E263+E418+E428+E448+E526+E556+E561+E578),2)</f>
        <v>0</v>
      </c>
      <c r="H609" s="487"/>
      <c r="I609" s="234" t="e">
        <f>SUM(H16:H608)/G609</f>
        <v>#DIV/0!</v>
      </c>
      <c r="J609" s="144"/>
      <c r="K609" s="235"/>
      <c r="L609" s="235"/>
      <c r="M609" s="235"/>
      <c r="N609" s="235"/>
      <c r="O609" s="235"/>
      <c r="P609" s="235"/>
      <c r="Q609" s="235"/>
      <c r="R609" s="235"/>
      <c r="S609" s="235"/>
      <c r="T609" s="235"/>
      <c r="U609" s="235"/>
      <c r="V609" s="235"/>
      <c r="W609" s="235"/>
      <c r="X609" s="235"/>
      <c r="Y609" s="235"/>
      <c r="Z609" s="235"/>
      <c r="AA609" s="235"/>
      <c r="AB609" s="235"/>
      <c r="AC609" s="235"/>
      <c r="AD609" s="235"/>
      <c r="AE609" s="235"/>
      <c r="AF609" s="235"/>
      <c r="AG609" s="235"/>
      <c r="AH609" s="235"/>
      <c r="AI609" s="235"/>
      <c r="AJ609" s="235"/>
      <c r="AK609" s="235"/>
      <c r="AL609" s="235"/>
      <c r="AM609" s="235"/>
      <c r="AN609" s="235"/>
      <c r="AO609" s="235"/>
      <c r="AP609" s="235"/>
      <c r="AQ609" s="235"/>
      <c r="AR609" s="235"/>
      <c r="AS609" s="235"/>
      <c r="AT609" s="235"/>
      <c r="AU609" s="235"/>
      <c r="AV609" s="235"/>
      <c r="AW609" s="235"/>
      <c r="AX609" s="235"/>
      <c r="AY609" s="235"/>
      <c r="AZ609" s="235"/>
      <c r="BA609" s="235"/>
      <c r="BB609" s="235"/>
      <c r="BC609" s="235"/>
      <c r="BD609" s="235"/>
      <c r="BE609" s="235"/>
      <c r="BF609" s="235"/>
      <c r="BG609" s="235"/>
      <c r="BH609" s="235"/>
      <c r="BI609" s="235"/>
      <c r="BJ609" s="235"/>
      <c r="BK609" s="235"/>
      <c r="BL609" s="235"/>
      <c r="BM609" s="235"/>
      <c r="BN609" s="235"/>
    </row>
    <row r="610" spans="1:66" s="236" customFormat="1" ht="18.75" thickBot="1">
      <c r="A610" s="229" t="s">
        <v>372</v>
      </c>
      <c r="B610" s="230"/>
      <c r="C610" s="230"/>
      <c r="D610" s="231"/>
      <c r="E610" s="232"/>
      <c r="F610" s="40" t="s">
        <v>1329</v>
      </c>
      <c r="G610" s="487" t="e">
        <f>ROUND(G609*(1+F610),2)</f>
        <v>#VALUE!</v>
      </c>
      <c r="H610" s="487"/>
      <c r="I610" s="234" t="e">
        <f>SUM(H16:H608)*F610/G610</f>
        <v>#VALUE!</v>
      </c>
      <c r="J610" s="144"/>
      <c r="K610" s="235"/>
      <c r="L610" s="235"/>
      <c r="M610" s="235"/>
      <c r="N610" s="235"/>
      <c r="O610" s="235"/>
      <c r="P610" s="235"/>
      <c r="Q610" s="235"/>
      <c r="R610" s="235"/>
      <c r="S610" s="235"/>
      <c r="T610" s="235"/>
      <c r="U610" s="235"/>
      <c r="V610" s="235"/>
      <c r="W610" s="235"/>
      <c r="X610" s="235"/>
      <c r="Y610" s="235"/>
      <c r="Z610" s="235"/>
      <c r="AA610" s="235"/>
      <c r="AB610" s="235"/>
      <c r="AC610" s="235"/>
      <c r="AD610" s="235"/>
      <c r="AE610" s="235"/>
      <c r="AF610" s="235"/>
      <c r="AG610" s="235"/>
      <c r="AH610" s="235"/>
      <c r="AI610" s="235"/>
      <c r="AJ610" s="235"/>
      <c r="AK610" s="235"/>
      <c r="AL610" s="235"/>
      <c r="AM610" s="235"/>
      <c r="AN610" s="235"/>
      <c r="AO610" s="235"/>
      <c r="AP610" s="235"/>
      <c r="AQ610" s="235"/>
      <c r="AR610" s="235"/>
      <c r="AS610" s="235"/>
      <c r="AT610" s="235"/>
      <c r="AU610" s="235"/>
      <c r="AV610" s="235"/>
      <c r="AW610" s="235"/>
      <c r="AX610" s="235"/>
      <c r="AY610" s="235"/>
      <c r="AZ610" s="235"/>
      <c r="BA610" s="235"/>
      <c r="BB610" s="235"/>
      <c r="BC610" s="235"/>
      <c r="BD610" s="235"/>
      <c r="BE610" s="235"/>
      <c r="BF610" s="235"/>
      <c r="BG610" s="235"/>
      <c r="BH610" s="235"/>
      <c r="BI610" s="235"/>
      <c r="BJ610" s="235"/>
      <c r="BK610" s="235"/>
      <c r="BL610" s="235"/>
      <c r="BM610" s="235"/>
      <c r="BN610" s="235"/>
    </row>
    <row r="611" spans="1:66" ht="15.75">
      <c r="A611" s="237"/>
      <c r="B611" s="238"/>
      <c r="C611" s="238"/>
      <c r="D611" s="239"/>
      <c r="E611" s="240"/>
      <c r="F611" s="241"/>
      <c r="G611" s="240"/>
      <c r="H611" s="242"/>
      <c r="I611" s="243"/>
      <c r="J611" s="144"/>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c r="AJ611" s="72"/>
      <c r="AK611" s="72"/>
      <c r="AL611" s="72"/>
      <c r="AM611" s="72"/>
      <c r="AN611" s="72"/>
      <c r="AO611" s="72"/>
      <c r="AP611" s="72"/>
      <c r="AQ611" s="72"/>
      <c r="AR611" s="72"/>
      <c r="AS611" s="72"/>
      <c r="AT611" s="72"/>
      <c r="AU611" s="72"/>
      <c r="AV611" s="72"/>
      <c r="AW611" s="72"/>
      <c r="AX611" s="72"/>
      <c r="AY611" s="72"/>
      <c r="AZ611" s="72"/>
      <c r="BA611" s="72"/>
      <c r="BB611" s="72"/>
      <c r="BC611" s="72"/>
      <c r="BD611" s="72"/>
      <c r="BE611" s="72"/>
      <c r="BF611" s="72"/>
      <c r="BG611" s="72"/>
      <c r="BH611" s="72"/>
      <c r="BI611" s="72"/>
      <c r="BJ611" s="72"/>
      <c r="BK611" s="72"/>
      <c r="BL611" s="72"/>
      <c r="BM611" s="72"/>
      <c r="BN611" s="72"/>
    </row>
    <row r="612" spans="1:66" ht="15">
      <c r="A612" s="74"/>
      <c r="B612" s="244"/>
      <c r="C612" s="245"/>
      <c r="D612" s="246"/>
      <c r="E612" s="247"/>
      <c r="F612" s="248"/>
      <c r="G612" s="247"/>
      <c r="H612" s="249"/>
      <c r="I612" s="247"/>
      <c r="J612" s="144"/>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c r="BC612" s="72"/>
      <c r="BD612" s="72"/>
      <c r="BE612" s="72"/>
      <c r="BF612" s="72"/>
      <c r="BG612" s="72"/>
      <c r="BH612" s="72"/>
      <c r="BI612" s="72"/>
      <c r="BJ612" s="72"/>
      <c r="BK612" s="72"/>
      <c r="BL612" s="72"/>
      <c r="BM612" s="72"/>
      <c r="BN612" s="72"/>
    </row>
    <row r="613" spans="1:66" ht="15">
      <c r="A613" s="244"/>
      <c r="B613" s="244"/>
      <c r="C613" s="245"/>
      <c r="D613" s="246"/>
      <c r="E613" s="247"/>
      <c r="F613" s="248"/>
      <c r="G613" s="247"/>
      <c r="H613" s="247"/>
      <c r="I613" s="247"/>
      <c r="J613" s="87"/>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c r="AV613" s="72"/>
      <c r="AW613" s="72"/>
      <c r="AX613" s="72"/>
      <c r="AY613" s="72"/>
      <c r="AZ613" s="72"/>
      <c r="BA613" s="72"/>
      <c r="BB613" s="72"/>
      <c r="BC613" s="72"/>
      <c r="BD613" s="72"/>
      <c r="BE613" s="72"/>
      <c r="BF613" s="72"/>
      <c r="BG613" s="72"/>
      <c r="BH613" s="72"/>
      <c r="BI613" s="72"/>
      <c r="BJ613" s="72"/>
      <c r="BK613" s="72"/>
      <c r="BL613" s="72"/>
      <c r="BM613" s="72"/>
      <c r="BN613" s="72"/>
    </row>
    <row r="614" spans="1:66" ht="12.75">
      <c r="A614" s="250"/>
      <c r="B614" s="250"/>
      <c r="C614" s="251"/>
      <c r="D614" s="112"/>
      <c r="E614" s="252"/>
      <c r="F614" s="252"/>
      <c r="H614" s="252"/>
      <c r="I614" s="254"/>
      <c r="J614" s="255"/>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c r="AR614" s="72"/>
      <c r="AS614" s="72"/>
      <c r="AT614" s="72"/>
      <c r="AU614" s="72"/>
      <c r="AV614" s="72"/>
      <c r="AW614" s="72"/>
      <c r="AX614" s="72"/>
      <c r="AY614" s="72"/>
      <c r="AZ614" s="72"/>
      <c r="BA614" s="72"/>
      <c r="BB614" s="72"/>
      <c r="BC614" s="72"/>
      <c r="BD614" s="72"/>
      <c r="BE614" s="72"/>
      <c r="BF614" s="72"/>
      <c r="BG614" s="72"/>
      <c r="BH614" s="72"/>
      <c r="BI614" s="72"/>
      <c r="BJ614" s="72"/>
      <c r="BK614" s="72"/>
      <c r="BL614" s="72"/>
      <c r="BM614" s="72"/>
      <c r="BN614" s="72"/>
    </row>
    <row r="615" spans="1:66" ht="15.75">
      <c r="A615" s="256"/>
      <c r="B615" s="112"/>
      <c r="C615" s="257"/>
      <c r="D615" s="258"/>
      <c r="E615" s="259"/>
      <c r="F615" s="259"/>
      <c r="G615" s="259"/>
      <c r="H615" s="259"/>
      <c r="J615" s="87"/>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c r="AR615" s="72"/>
      <c r="AS615" s="72"/>
      <c r="AT615" s="72"/>
      <c r="AU615" s="72"/>
      <c r="AV615" s="72"/>
      <c r="AW615" s="72"/>
      <c r="AX615" s="72"/>
      <c r="AY615" s="72"/>
      <c r="AZ615" s="72"/>
      <c r="BA615" s="72"/>
      <c r="BB615" s="72"/>
      <c r="BC615" s="72"/>
      <c r="BD615" s="72"/>
      <c r="BE615" s="72"/>
      <c r="BF615" s="72"/>
      <c r="BG615" s="72"/>
      <c r="BH615" s="72"/>
      <c r="BI615" s="72"/>
      <c r="BJ615" s="72"/>
      <c r="BK615" s="72"/>
      <c r="BL615" s="72"/>
      <c r="BM615" s="72"/>
      <c r="BN615" s="72"/>
    </row>
    <row r="616" spans="1:66" ht="15">
      <c r="A616" s="256"/>
      <c r="B616" s="112"/>
      <c r="C616" s="257"/>
      <c r="D616" s="261"/>
      <c r="E616" s="262"/>
      <c r="F616" s="262"/>
      <c r="G616" s="263"/>
      <c r="H616" s="262"/>
      <c r="I616" s="254"/>
      <c r="J616" s="87"/>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c r="AJ616" s="72"/>
      <c r="AK616" s="72"/>
      <c r="AL616" s="72"/>
      <c r="AM616" s="72"/>
      <c r="AN616" s="72"/>
      <c r="AO616" s="72"/>
      <c r="AP616" s="72"/>
      <c r="AQ616" s="72"/>
      <c r="AR616" s="72"/>
      <c r="AS616" s="72"/>
      <c r="AT616" s="72"/>
      <c r="AU616" s="72"/>
      <c r="AV616" s="72"/>
      <c r="AW616" s="72"/>
      <c r="AX616" s="72"/>
      <c r="AY616" s="72"/>
      <c r="AZ616" s="72"/>
      <c r="BA616" s="72"/>
      <c r="BB616" s="72"/>
      <c r="BC616" s="72"/>
      <c r="BD616" s="72"/>
      <c r="BE616" s="72"/>
      <c r="BF616" s="72"/>
      <c r="BG616" s="72"/>
      <c r="BH616" s="72"/>
      <c r="BI616" s="72"/>
      <c r="BJ616" s="72"/>
      <c r="BK616" s="72"/>
      <c r="BL616" s="72"/>
      <c r="BM616" s="72"/>
      <c r="BN616" s="72"/>
    </row>
    <row r="617" spans="1:66" ht="15">
      <c r="A617" s="256"/>
      <c r="B617" s="112"/>
      <c r="C617" s="257"/>
      <c r="D617" s="247"/>
      <c r="E617" s="262"/>
      <c r="F617" s="262"/>
      <c r="G617" s="263"/>
      <c r="H617" s="262"/>
      <c r="I617" s="247"/>
      <c r="J617" s="87"/>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c r="AJ617" s="72"/>
      <c r="AK617" s="72"/>
      <c r="AL617" s="72"/>
      <c r="AM617" s="72"/>
      <c r="AN617" s="72"/>
      <c r="AO617" s="72"/>
      <c r="AP617" s="72"/>
      <c r="AQ617" s="72"/>
      <c r="AR617" s="72"/>
      <c r="AS617" s="72"/>
      <c r="AT617" s="72"/>
      <c r="AU617" s="72"/>
      <c r="AV617" s="72"/>
      <c r="AW617" s="72"/>
      <c r="AX617" s="72"/>
      <c r="AY617" s="72"/>
      <c r="AZ617" s="72"/>
      <c r="BA617" s="72"/>
      <c r="BB617" s="72"/>
      <c r="BC617" s="72"/>
      <c r="BD617" s="72"/>
      <c r="BE617" s="72"/>
      <c r="BF617" s="72"/>
      <c r="BG617" s="72"/>
      <c r="BH617" s="72"/>
      <c r="BI617" s="72"/>
      <c r="BJ617" s="72"/>
      <c r="BK617" s="72"/>
      <c r="BL617" s="72"/>
      <c r="BM617" s="72"/>
      <c r="BN617" s="72"/>
    </row>
    <row r="618" spans="1:66" ht="12.75">
      <c r="A618" s="112"/>
      <c r="B618" s="112"/>
      <c r="C618" s="257"/>
      <c r="D618" s="264"/>
      <c r="E618" s="74"/>
      <c r="F618" s="74"/>
      <c r="G618" s="265"/>
      <c r="H618" s="74"/>
      <c r="I618" s="266"/>
      <c r="J618" s="87"/>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c r="AJ618" s="72"/>
      <c r="AK618" s="72"/>
      <c r="AL618" s="72"/>
      <c r="AM618" s="72"/>
      <c r="AN618" s="72"/>
      <c r="AO618" s="72"/>
      <c r="AP618" s="72"/>
      <c r="AQ618" s="72"/>
      <c r="AR618" s="72"/>
      <c r="AS618" s="72"/>
      <c r="AT618" s="72"/>
      <c r="AU618" s="72"/>
      <c r="AV618" s="72"/>
      <c r="AW618" s="72"/>
      <c r="AX618" s="72"/>
      <c r="AY618" s="72"/>
      <c r="AZ618" s="72"/>
      <c r="BA618" s="72"/>
      <c r="BB618" s="72"/>
      <c r="BC618" s="72"/>
      <c r="BD618" s="72"/>
      <c r="BE618" s="72"/>
      <c r="BF618" s="72"/>
      <c r="BG618" s="72"/>
      <c r="BH618" s="72"/>
      <c r="BI618" s="72"/>
      <c r="BJ618" s="72"/>
      <c r="BK618" s="72"/>
      <c r="BL618" s="72"/>
      <c r="BM618" s="72"/>
      <c r="BN618" s="72"/>
    </row>
    <row r="619" spans="10:66" ht="12.75">
      <c r="J619" s="87"/>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c r="AJ619" s="72"/>
      <c r="AK619" s="72"/>
      <c r="AL619" s="72"/>
      <c r="AM619" s="72"/>
      <c r="AN619" s="72"/>
      <c r="AO619" s="72"/>
      <c r="AP619" s="72"/>
      <c r="AQ619" s="72"/>
      <c r="AR619" s="72"/>
      <c r="AS619" s="72"/>
      <c r="AT619" s="72"/>
      <c r="AU619" s="72"/>
      <c r="AV619" s="72"/>
      <c r="AW619" s="72"/>
      <c r="AX619" s="72"/>
      <c r="AY619" s="72"/>
      <c r="AZ619" s="72"/>
      <c r="BA619" s="72"/>
      <c r="BB619" s="72"/>
      <c r="BC619" s="72"/>
      <c r="BD619" s="72"/>
      <c r="BE619" s="72"/>
      <c r="BF619" s="72"/>
      <c r="BG619" s="72"/>
      <c r="BH619" s="72"/>
      <c r="BI619" s="72"/>
      <c r="BJ619" s="72"/>
      <c r="BK619" s="72"/>
      <c r="BL619" s="72"/>
      <c r="BM619" s="72"/>
      <c r="BN619" s="72"/>
    </row>
    <row r="620" spans="10:66" ht="12.75">
      <c r="J620" s="270"/>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c r="AJ620" s="72"/>
      <c r="AK620" s="72"/>
      <c r="AL620" s="72"/>
      <c r="AM620" s="72"/>
      <c r="AN620" s="72"/>
      <c r="AO620" s="72"/>
      <c r="AP620" s="72"/>
      <c r="AQ620" s="72"/>
      <c r="AR620" s="72"/>
      <c r="AS620" s="72"/>
      <c r="AT620" s="72"/>
      <c r="AU620" s="72"/>
      <c r="AV620" s="72"/>
      <c r="AW620" s="72"/>
      <c r="AX620" s="72"/>
      <c r="AY620" s="72"/>
      <c r="AZ620" s="72"/>
      <c r="BA620" s="72"/>
      <c r="BB620" s="72"/>
      <c r="BC620" s="72"/>
      <c r="BD620" s="72"/>
      <c r="BE620" s="72"/>
      <c r="BF620" s="72"/>
      <c r="BG620" s="72"/>
      <c r="BH620" s="72"/>
      <c r="BI620" s="72"/>
      <c r="BJ620" s="72"/>
      <c r="BK620" s="72"/>
      <c r="BL620" s="72"/>
      <c r="BM620" s="72"/>
      <c r="BN620" s="72"/>
    </row>
    <row r="621" spans="4:66" ht="15.75">
      <c r="D621" s="271"/>
      <c r="E621" s="272"/>
      <c r="F621" s="272"/>
      <c r="G621" s="259"/>
      <c r="H621" s="272"/>
      <c r="J621" s="270"/>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c r="AV621" s="72"/>
      <c r="AW621" s="72"/>
      <c r="AX621" s="72"/>
      <c r="AY621" s="72"/>
      <c r="AZ621" s="72"/>
      <c r="BA621" s="72"/>
      <c r="BB621" s="72"/>
      <c r="BC621" s="72"/>
      <c r="BD621" s="72"/>
      <c r="BE621" s="72"/>
      <c r="BF621" s="72"/>
      <c r="BG621" s="72"/>
      <c r="BH621" s="72"/>
      <c r="BI621" s="72"/>
      <c r="BJ621" s="72"/>
      <c r="BK621" s="72"/>
      <c r="BL621" s="72"/>
      <c r="BM621" s="72"/>
      <c r="BN621" s="72"/>
    </row>
    <row r="622" spans="4:66" ht="12.75">
      <c r="D622" s="247"/>
      <c r="E622" s="273"/>
      <c r="F622" s="273"/>
      <c r="G622" s="262"/>
      <c r="H622" s="273"/>
      <c r="J622" s="270"/>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c r="AR622" s="72"/>
      <c r="AS622" s="72"/>
      <c r="AT622" s="72"/>
      <c r="AU622" s="72"/>
      <c r="AV622" s="72"/>
      <c r="AW622" s="72"/>
      <c r="AX622" s="72"/>
      <c r="AY622" s="72"/>
      <c r="AZ622" s="72"/>
      <c r="BA622" s="72"/>
      <c r="BB622" s="72"/>
      <c r="BC622" s="72"/>
      <c r="BD622" s="72"/>
      <c r="BE622" s="72"/>
      <c r="BF622" s="72"/>
      <c r="BG622" s="72"/>
      <c r="BH622" s="72"/>
      <c r="BI622" s="72"/>
      <c r="BJ622" s="72"/>
      <c r="BK622" s="72"/>
      <c r="BL622" s="72"/>
      <c r="BM622" s="72"/>
      <c r="BN622" s="72"/>
    </row>
    <row r="623" spans="4:66" ht="12.75">
      <c r="D623" s="247"/>
      <c r="E623" s="273"/>
      <c r="F623" s="273"/>
      <c r="G623" s="262"/>
      <c r="H623" s="273"/>
      <c r="J623" s="270"/>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c r="AR623" s="72"/>
      <c r="AS623" s="72"/>
      <c r="AT623" s="72"/>
      <c r="AU623" s="72"/>
      <c r="AV623" s="72"/>
      <c r="AW623" s="72"/>
      <c r="AX623" s="72"/>
      <c r="AY623" s="72"/>
      <c r="AZ623" s="72"/>
      <c r="BA623" s="72"/>
      <c r="BB623" s="72"/>
      <c r="BC623" s="72"/>
      <c r="BD623" s="72"/>
      <c r="BE623" s="72"/>
      <c r="BF623" s="72"/>
      <c r="BG623" s="72"/>
      <c r="BH623" s="72"/>
      <c r="BI623" s="72"/>
      <c r="BJ623" s="72"/>
      <c r="BK623" s="72"/>
      <c r="BL623" s="72"/>
      <c r="BM623" s="72"/>
      <c r="BN623" s="72"/>
    </row>
    <row r="624" spans="10:66" ht="12.75">
      <c r="J624" s="270"/>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c r="AR624" s="72"/>
      <c r="AS624" s="72"/>
      <c r="AT624" s="72"/>
      <c r="AU624" s="72"/>
      <c r="AV624" s="72"/>
      <c r="AW624" s="72"/>
      <c r="AX624" s="72"/>
      <c r="AY624" s="72"/>
      <c r="AZ624" s="72"/>
      <c r="BA624" s="72"/>
      <c r="BB624" s="72"/>
      <c r="BC624" s="72"/>
      <c r="BD624" s="72"/>
      <c r="BE624" s="72"/>
      <c r="BF624" s="72"/>
      <c r="BG624" s="72"/>
      <c r="BH624" s="72"/>
      <c r="BI624" s="72"/>
      <c r="BJ624" s="72"/>
      <c r="BK624" s="72"/>
      <c r="BL624" s="72"/>
      <c r="BM624" s="72"/>
      <c r="BN624" s="72"/>
    </row>
    <row r="625" spans="6:66" ht="15.75">
      <c r="F625" s="259"/>
      <c r="G625" s="259"/>
      <c r="H625" s="272"/>
      <c r="J625" s="270"/>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c r="AR625" s="72"/>
      <c r="AS625" s="72"/>
      <c r="AT625" s="72"/>
      <c r="AU625" s="72"/>
      <c r="AV625" s="72"/>
      <c r="AW625" s="72"/>
      <c r="AX625" s="72"/>
      <c r="AY625" s="72"/>
      <c r="AZ625" s="72"/>
      <c r="BA625" s="72"/>
      <c r="BB625" s="72"/>
      <c r="BC625" s="72"/>
      <c r="BD625" s="72"/>
      <c r="BE625" s="72"/>
      <c r="BF625" s="72"/>
      <c r="BG625" s="72"/>
      <c r="BH625" s="72"/>
      <c r="BI625" s="72"/>
      <c r="BJ625" s="72"/>
      <c r="BK625" s="72"/>
      <c r="BL625" s="72"/>
      <c r="BM625" s="72"/>
      <c r="BN625" s="72"/>
    </row>
    <row r="626" spans="6:66" ht="12.75">
      <c r="F626" s="262"/>
      <c r="G626" s="262"/>
      <c r="H626" s="273"/>
      <c r="J626" s="270"/>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c r="AJ626" s="72"/>
      <c r="AK626" s="72"/>
      <c r="AL626" s="72"/>
      <c r="AM626" s="72"/>
      <c r="AN626" s="72"/>
      <c r="AO626" s="72"/>
      <c r="AP626" s="72"/>
      <c r="AQ626" s="72"/>
      <c r="AR626" s="72"/>
      <c r="AS626" s="72"/>
      <c r="AT626" s="72"/>
      <c r="AU626" s="72"/>
      <c r="AV626" s="72"/>
      <c r="AW626" s="72"/>
      <c r="AX626" s="72"/>
      <c r="AY626" s="72"/>
      <c r="AZ626" s="72"/>
      <c r="BA626" s="72"/>
      <c r="BB626" s="72"/>
      <c r="BC626" s="72"/>
      <c r="BD626" s="72"/>
      <c r="BE626" s="72"/>
      <c r="BF626" s="72"/>
      <c r="BG626" s="72"/>
      <c r="BH626" s="72"/>
      <c r="BI626" s="72"/>
      <c r="BJ626" s="72"/>
      <c r="BK626" s="72"/>
      <c r="BL626" s="72"/>
      <c r="BM626" s="72"/>
      <c r="BN626" s="72"/>
    </row>
    <row r="627" spans="6:66" ht="12.75">
      <c r="F627" s="262"/>
      <c r="G627" s="262"/>
      <c r="H627" s="273"/>
      <c r="J627" s="270"/>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c r="AJ627" s="72"/>
      <c r="AK627" s="72"/>
      <c r="AL627" s="72"/>
      <c r="AM627" s="72"/>
      <c r="AN627" s="72"/>
      <c r="AO627" s="72"/>
      <c r="AP627" s="72"/>
      <c r="AQ627" s="72"/>
      <c r="AR627" s="72"/>
      <c r="AS627" s="72"/>
      <c r="AT627" s="72"/>
      <c r="AU627" s="72"/>
      <c r="AV627" s="72"/>
      <c r="AW627" s="72"/>
      <c r="AX627" s="72"/>
      <c r="AY627" s="72"/>
      <c r="AZ627" s="72"/>
      <c r="BA627" s="72"/>
      <c r="BB627" s="72"/>
      <c r="BC627" s="72"/>
      <c r="BD627" s="72"/>
      <c r="BE627" s="72"/>
      <c r="BF627" s="72"/>
      <c r="BG627" s="72"/>
      <c r="BH627" s="72"/>
      <c r="BI627" s="72"/>
      <c r="BJ627" s="72"/>
      <c r="BK627" s="72"/>
      <c r="BL627" s="72"/>
      <c r="BM627" s="72"/>
      <c r="BN627" s="72"/>
    </row>
    <row r="628" spans="10:66" ht="12.75">
      <c r="J628" s="270"/>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c r="AJ628" s="72"/>
      <c r="AK628" s="72"/>
      <c r="AL628" s="72"/>
      <c r="AM628" s="72"/>
      <c r="AN628" s="72"/>
      <c r="AO628" s="72"/>
      <c r="AP628" s="72"/>
      <c r="AQ628" s="72"/>
      <c r="AR628" s="72"/>
      <c r="AS628" s="72"/>
      <c r="AT628" s="72"/>
      <c r="AU628" s="72"/>
      <c r="AV628" s="72"/>
      <c r="AW628" s="72"/>
      <c r="AX628" s="72"/>
      <c r="AY628" s="72"/>
      <c r="AZ628" s="72"/>
      <c r="BA628" s="72"/>
      <c r="BB628" s="72"/>
      <c r="BC628" s="72"/>
      <c r="BD628" s="72"/>
      <c r="BE628" s="72"/>
      <c r="BF628" s="72"/>
      <c r="BG628" s="72"/>
      <c r="BH628" s="72"/>
      <c r="BI628" s="72"/>
      <c r="BJ628" s="72"/>
      <c r="BK628" s="72"/>
      <c r="BL628" s="72"/>
      <c r="BM628" s="72"/>
      <c r="BN628" s="72"/>
    </row>
    <row r="629" spans="10:66" ht="12.75">
      <c r="J629" s="270"/>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c r="AJ629" s="72"/>
      <c r="AK629" s="72"/>
      <c r="AL629" s="72"/>
      <c r="AM629" s="72"/>
      <c r="AN629" s="72"/>
      <c r="AO629" s="72"/>
      <c r="AP629" s="72"/>
      <c r="AQ629" s="72"/>
      <c r="AR629" s="72"/>
      <c r="AS629" s="72"/>
      <c r="AT629" s="72"/>
      <c r="AU629" s="72"/>
      <c r="AV629" s="72"/>
      <c r="AW629" s="72"/>
      <c r="AX629" s="72"/>
      <c r="AY629" s="72"/>
      <c r="AZ629" s="72"/>
      <c r="BA629" s="72"/>
      <c r="BB629" s="72"/>
      <c r="BC629" s="72"/>
      <c r="BD629" s="72"/>
      <c r="BE629" s="72"/>
      <c r="BF629" s="72"/>
      <c r="BG629" s="72"/>
      <c r="BH629" s="72"/>
      <c r="BI629" s="72"/>
      <c r="BJ629" s="72"/>
      <c r="BK629" s="72"/>
      <c r="BL629" s="72"/>
      <c r="BM629" s="72"/>
      <c r="BN629" s="72"/>
    </row>
    <row r="630" spans="10:66" ht="12.75">
      <c r="J630" s="270"/>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c r="AJ630" s="72"/>
      <c r="AK630" s="72"/>
      <c r="AL630" s="72"/>
      <c r="AM630" s="72"/>
      <c r="AN630" s="72"/>
      <c r="AO630" s="72"/>
      <c r="AP630" s="72"/>
      <c r="AQ630" s="72"/>
      <c r="AR630" s="72"/>
      <c r="AS630" s="72"/>
      <c r="AT630" s="72"/>
      <c r="AU630" s="72"/>
      <c r="AV630" s="72"/>
      <c r="AW630" s="72"/>
      <c r="AX630" s="72"/>
      <c r="AY630" s="72"/>
      <c r="AZ630" s="72"/>
      <c r="BA630" s="72"/>
      <c r="BB630" s="72"/>
      <c r="BC630" s="72"/>
      <c r="BD630" s="72"/>
      <c r="BE630" s="72"/>
      <c r="BF630" s="72"/>
      <c r="BG630" s="72"/>
      <c r="BH630" s="72"/>
      <c r="BI630" s="72"/>
      <c r="BJ630" s="72"/>
      <c r="BK630" s="72"/>
      <c r="BL630" s="72"/>
      <c r="BM630" s="72"/>
      <c r="BN630" s="72"/>
    </row>
    <row r="631" spans="10:66" ht="12.75">
      <c r="J631" s="270"/>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c r="AJ631" s="72"/>
      <c r="AK631" s="72"/>
      <c r="AL631" s="72"/>
      <c r="AM631" s="72"/>
      <c r="AN631" s="72"/>
      <c r="AO631" s="72"/>
      <c r="AP631" s="72"/>
      <c r="AQ631" s="72"/>
      <c r="AR631" s="72"/>
      <c r="AS631" s="72"/>
      <c r="AT631" s="72"/>
      <c r="AU631" s="72"/>
      <c r="AV631" s="72"/>
      <c r="AW631" s="72"/>
      <c r="AX631" s="72"/>
      <c r="AY631" s="72"/>
      <c r="AZ631" s="72"/>
      <c r="BA631" s="72"/>
      <c r="BB631" s="72"/>
      <c r="BC631" s="72"/>
      <c r="BD631" s="72"/>
      <c r="BE631" s="72"/>
      <c r="BF631" s="72"/>
      <c r="BG631" s="72"/>
      <c r="BH631" s="72"/>
      <c r="BI631" s="72"/>
      <c r="BJ631" s="72"/>
      <c r="BK631" s="72"/>
      <c r="BL631" s="72"/>
      <c r="BM631" s="72"/>
      <c r="BN631" s="72"/>
    </row>
    <row r="632" spans="10:66" ht="12.75">
      <c r="J632" s="270"/>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c r="AJ632" s="72"/>
      <c r="AK632" s="72"/>
      <c r="AL632" s="72"/>
      <c r="AM632" s="72"/>
      <c r="AN632" s="72"/>
      <c r="AO632" s="72"/>
      <c r="AP632" s="72"/>
      <c r="AQ632" s="72"/>
      <c r="AR632" s="72"/>
      <c r="AS632" s="72"/>
      <c r="AT632" s="72"/>
      <c r="AU632" s="72"/>
      <c r="AV632" s="72"/>
      <c r="AW632" s="72"/>
      <c r="AX632" s="72"/>
      <c r="AY632" s="72"/>
      <c r="AZ632" s="72"/>
      <c r="BA632" s="72"/>
      <c r="BB632" s="72"/>
      <c r="BC632" s="72"/>
      <c r="BD632" s="72"/>
      <c r="BE632" s="72"/>
      <c r="BF632" s="72"/>
      <c r="BG632" s="72"/>
      <c r="BH632" s="72"/>
      <c r="BI632" s="72"/>
      <c r="BJ632" s="72"/>
      <c r="BK632" s="72"/>
      <c r="BL632" s="72"/>
      <c r="BM632" s="72"/>
      <c r="BN632" s="72"/>
    </row>
    <row r="633" spans="10:66" ht="12.75">
      <c r="J633" s="270"/>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c r="AJ633" s="72"/>
      <c r="AK633" s="72"/>
      <c r="AL633" s="72"/>
      <c r="AM633" s="72"/>
      <c r="AN633" s="72"/>
      <c r="AO633" s="72"/>
      <c r="AP633" s="72"/>
      <c r="AQ633" s="72"/>
      <c r="AR633" s="72"/>
      <c r="AS633" s="72"/>
      <c r="AT633" s="72"/>
      <c r="AU633" s="72"/>
      <c r="AV633" s="72"/>
      <c r="AW633" s="72"/>
      <c r="AX633" s="72"/>
      <c r="AY633" s="72"/>
      <c r="AZ633" s="72"/>
      <c r="BA633" s="72"/>
      <c r="BB633" s="72"/>
      <c r="BC633" s="72"/>
      <c r="BD633" s="72"/>
      <c r="BE633" s="72"/>
      <c r="BF633" s="72"/>
      <c r="BG633" s="72"/>
      <c r="BH633" s="72"/>
      <c r="BI633" s="72"/>
      <c r="BJ633" s="72"/>
      <c r="BK633" s="72"/>
      <c r="BL633" s="72"/>
      <c r="BM633" s="72"/>
      <c r="BN633" s="72"/>
    </row>
    <row r="634" spans="10:66" ht="12.75">
      <c r="J634" s="270"/>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c r="AJ634" s="72"/>
      <c r="AK634" s="72"/>
      <c r="AL634" s="72"/>
      <c r="AM634" s="72"/>
      <c r="AN634" s="72"/>
      <c r="AO634" s="72"/>
      <c r="AP634" s="72"/>
      <c r="AQ634" s="72"/>
      <c r="AR634" s="72"/>
      <c r="AS634" s="72"/>
      <c r="AT634" s="72"/>
      <c r="AU634" s="72"/>
      <c r="AV634" s="72"/>
      <c r="AW634" s="72"/>
      <c r="AX634" s="72"/>
      <c r="AY634" s="72"/>
      <c r="AZ634" s="72"/>
      <c r="BA634" s="72"/>
      <c r="BB634" s="72"/>
      <c r="BC634" s="72"/>
      <c r="BD634" s="72"/>
      <c r="BE634" s="72"/>
      <c r="BF634" s="72"/>
      <c r="BG634" s="72"/>
      <c r="BH634" s="72"/>
      <c r="BI634" s="72"/>
      <c r="BJ634" s="72"/>
      <c r="BK634" s="72"/>
      <c r="BL634" s="72"/>
      <c r="BM634" s="72"/>
      <c r="BN634" s="72"/>
    </row>
    <row r="635" spans="10:66" ht="12.75">
      <c r="J635" s="270"/>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c r="AJ635" s="72"/>
      <c r="AK635" s="72"/>
      <c r="AL635" s="72"/>
      <c r="AM635" s="72"/>
      <c r="AN635" s="72"/>
      <c r="AO635" s="72"/>
      <c r="AP635" s="72"/>
      <c r="AQ635" s="72"/>
      <c r="AR635" s="72"/>
      <c r="AS635" s="72"/>
      <c r="AT635" s="72"/>
      <c r="AU635" s="72"/>
      <c r="AV635" s="72"/>
      <c r="AW635" s="72"/>
      <c r="AX635" s="72"/>
      <c r="AY635" s="72"/>
      <c r="AZ635" s="72"/>
      <c r="BA635" s="72"/>
      <c r="BB635" s="72"/>
      <c r="BC635" s="72"/>
      <c r="BD635" s="72"/>
      <c r="BE635" s="72"/>
      <c r="BF635" s="72"/>
      <c r="BG635" s="72"/>
      <c r="BH635" s="72"/>
      <c r="BI635" s="72"/>
      <c r="BJ635" s="72"/>
      <c r="BK635" s="72"/>
      <c r="BL635" s="72"/>
      <c r="BM635" s="72"/>
      <c r="BN635" s="72"/>
    </row>
    <row r="636" spans="10:66" ht="12.75">
      <c r="J636" s="270"/>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c r="AJ636" s="72"/>
      <c r="AK636" s="72"/>
      <c r="AL636" s="72"/>
      <c r="AM636" s="72"/>
      <c r="AN636" s="72"/>
      <c r="AO636" s="72"/>
      <c r="AP636" s="72"/>
      <c r="AQ636" s="72"/>
      <c r="AR636" s="72"/>
      <c r="AS636" s="72"/>
      <c r="AT636" s="72"/>
      <c r="AU636" s="72"/>
      <c r="AV636" s="72"/>
      <c r="AW636" s="72"/>
      <c r="AX636" s="72"/>
      <c r="AY636" s="72"/>
      <c r="AZ636" s="72"/>
      <c r="BA636" s="72"/>
      <c r="BB636" s="72"/>
      <c r="BC636" s="72"/>
      <c r="BD636" s="72"/>
      <c r="BE636" s="72"/>
      <c r="BF636" s="72"/>
      <c r="BG636" s="72"/>
      <c r="BH636" s="72"/>
      <c r="BI636" s="72"/>
      <c r="BJ636" s="72"/>
      <c r="BK636" s="72"/>
      <c r="BL636" s="72"/>
      <c r="BM636" s="72"/>
      <c r="BN636" s="72"/>
    </row>
    <row r="637" spans="10:66" ht="12.75">
      <c r="J637" s="270"/>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c r="AR637" s="72"/>
      <c r="AS637" s="72"/>
      <c r="AT637" s="72"/>
      <c r="AU637" s="72"/>
      <c r="AV637" s="72"/>
      <c r="AW637" s="72"/>
      <c r="AX637" s="72"/>
      <c r="AY637" s="72"/>
      <c r="AZ637" s="72"/>
      <c r="BA637" s="72"/>
      <c r="BB637" s="72"/>
      <c r="BC637" s="72"/>
      <c r="BD637" s="72"/>
      <c r="BE637" s="72"/>
      <c r="BF637" s="72"/>
      <c r="BG637" s="72"/>
      <c r="BH637" s="72"/>
      <c r="BI637" s="72"/>
      <c r="BJ637" s="72"/>
      <c r="BK637" s="72"/>
      <c r="BL637" s="72"/>
      <c r="BM637" s="72"/>
      <c r="BN637" s="72"/>
    </row>
    <row r="638" spans="10:66" ht="12.75">
      <c r="J638" s="270"/>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c r="BB638" s="72"/>
      <c r="BC638" s="72"/>
      <c r="BD638" s="72"/>
      <c r="BE638" s="72"/>
      <c r="BF638" s="72"/>
      <c r="BG638" s="72"/>
      <c r="BH638" s="72"/>
      <c r="BI638" s="72"/>
      <c r="BJ638" s="72"/>
      <c r="BK638" s="72"/>
      <c r="BL638" s="72"/>
      <c r="BM638" s="72"/>
      <c r="BN638" s="72"/>
    </row>
    <row r="639" spans="10:66" ht="12.75">
      <c r="J639" s="270"/>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c r="AR639" s="72"/>
      <c r="AS639" s="72"/>
      <c r="AT639" s="72"/>
      <c r="AU639" s="72"/>
      <c r="AV639" s="72"/>
      <c r="AW639" s="72"/>
      <c r="AX639" s="72"/>
      <c r="AY639" s="72"/>
      <c r="AZ639" s="72"/>
      <c r="BA639" s="72"/>
      <c r="BB639" s="72"/>
      <c r="BC639" s="72"/>
      <c r="BD639" s="72"/>
      <c r="BE639" s="72"/>
      <c r="BF639" s="72"/>
      <c r="BG639" s="72"/>
      <c r="BH639" s="72"/>
      <c r="BI639" s="72"/>
      <c r="BJ639" s="72"/>
      <c r="BK639" s="72"/>
      <c r="BL639" s="72"/>
      <c r="BM639" s="72"/>
      <c r="BN639" s="72"/>
    </row>
    <row r="640" spans="10:66" ht="12.75">
      <c r="J640" s="270"/>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c r="AJ640" s="72"/>
      <c r="AK640" s="72"/>
      <c r="AL640" s="72"/>
      <c r="AM640" s="72"/>
      <c r="AN640" s="72"/>
      <c r="AO640" s="72"/>
      <c r="AP640" s="72"/>
      <c r="AQ640" s="72"/>
      <c r="AR640" s="72"/>
      <c r="AS640" s="72"/>
      <c r="AT640" s="72"/>
      <c r="AU640" s="72"/>
      <c r="AV640" s="72"/>
      <c r="AW640" s="72"/>
      <c r="AX640" s="72"/>
      <c r="AY640" s="72"/>
      <c r="AZ640" s="72"/>
      <c r="BA640" s="72"/>
      <c r="BB640" s="72"/>
      <c r="BC640" s="72"/>
      <c r="BD640" s="72"/>
      <c r="BE640" s="72"/>
      <c r="BF640" s="72"/>
      <c r="BG640" s="72"/>
      <c r="BH640" s="72"/>
      <c r="BI640" s="72"/>
      <c r="BJ640" s="72"/>
      <c r="BK640" s="72"/>
      <c r="BL640" s="72"/>
      <c r="BM640" s="72"/>
      <c r="BN640" s="72"/>
    </row>
    <row r="641" spans="10:66" ht="12.75">
      <c r="J641" s="270"/>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c r="AJ641" s="72"/>
      <c r="AK641" s="72"/>
      <c r="AL641" s="72"/>
      <c r="AM641" s="72"/>
      <c r="AN641" s="72"/>
      <c r="AO641" s="72"/>
      <c r="AP641" s="72"/>
      <c r="AQ641" s="72"/>
      <c r="AR641" s="72"/>
      <c r="AS641" s="72"/>
      <c r="AT641" s="72"/>
      <c r="AU641" s="72"/>
      <c r="AV641" s="72"/>
      <c r="AW641" s="72"/>
      <c r="AX641" s="72"/>
      <c r="AY641" s="72"/>
      <c r="AZ641" s="72"/>
      <c r="BA641" s="72"/>
      <c r="BB641" s="72"/>
      <c r="BC641" s="72"/>
      <c r="BD641" s="72"/>
      <c r="BE641" s="72"/>
      <c r="BF641" s="72"/>
      <c r="BG641" s="72"/>
      <c r="BH641" s="72"/>
      <c r="BI641" s="72"/>
      <c r="BJ641" s="72"/>
      <c r="BK641" s="72"/>
      <c r="BL641" s="72"/>
      <c r="BM641" s="72"/>
      <c r="BN641" s="72"/>
    </row>
    <row r="642" spans="10:66" ht="12.75">
      <c r="J642" s="270"/>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c r="AJ642" s="72"/>
      <c r="AK642" s="72"/>
      <c r="AL642" s="72"/>
      <c r="AM642" s="72"/>
      <c r="AN642" s="72"/>
      <c r="AO642" s="72"/>
      <c r="AP642" s="72"/>
      <c r="AQ642" s="72"/>
      <c r="AR642" s="72"/>
      <c r="AS642" s="72"/>
      <c r="AT642" s="72"/>
      <c r="AU642" s="72"/>
      <c r="AV642" s="72"/>
      <c r="AW642" s="72"/>
      <c r="AX642" s="72"/>
      <c r="AY642" s="72"/>
      <c r="AZ642" s="72"/>
      <c r="BA642" s="72"/>
      <c r="BB642" s="72"/>
      <c r="BC642" s="72"/>
      <c r="BD642" s="72"/>
      <c r="BE642" s="72"/>
      <c r="BF642" s="72"/>
      <c r="BG642" s="72"/>
      <c r="BH642" s="72"/>
      <c r="BI642" s="72"/>
      <c r="BJ642" s="72"/>
      <c r="BK642" s="72"/>
      <c r="BL642" s="72"/>
      <c r="BM642" s="72"/>
      <c r="BN642" s="72"/>
    </row>
    <row r="643" spans="10:66" ht="12.75">
      <c r="J643" s="270"/>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c r="AJ643" s="72"/>
      <c r="AK643" s="72"/>
      <c r="AL643" s="72"/>
      <c r="AM643" s="72"/>
      <c r="AN643" s="72"/>
      <c r="AO643" s="72"/>
      <c r="AP643" s="72"/>
      <c r="AQ643" s="72"/>
      <c r="AR643" s="72"/>
      <c r="AS643" s="72"/>
      <c r="AT643" s="72"/>
      <c r="AU643" s="72"/>
      <c r="AV643" s="72"/>
      <c r="AW643" s="72"/>
      <c r="AX643" s="72"/>
      <c r="AY643" s="72"/>
      <c r="AZ643" s="72"/>
      <c r="BA643" s="72"/>
      <c r="BB643" s="72"/>
      <c r="BC643" s="72"/>
      <c r="BD643" s="72"/>
      <c r="BE643" s="72"/>
      <c r="BF643" s="72"/>
      <c r="BG643" s="72"/>
      <c r="BH643" s="72"/>
      <c r="BI643" s="72"/>
      <c r="BJ643" s="72"/>
      <c r="BK643" s="72"/>
      <c r="BL643" s="72"/>
      <c r="BM643" s="72"/>
      <c r="BN643" s="72"/>
    </row>
    <row r="644" spans="3:66" ht="12.75">
      <c r="C644" s="274"/>
      <c r="D644" s="265"/>
      <c r="E644" s="268"/>
      <c r="F644" s="253"/>
      <c r="G644" s="269"/>
      <c r="H644" s="260"/>
      <c r="I644" s="274"/>
      <c r="J644" s="270"/>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c r="AJ644" s="72"/>
      <c r="AK644" s="72"/>
      <c r="AL644" s="72"/>
      <c r="AM644" s="72"/>
      <c r="AN644" s="72"/>
      <c r="AO644" s="72"/>
      <c r="AP644" s="72"/>
      <c r="AQ644" s="72"/>
      <c r="AR644" s="72"/>
      <c r="AS644" s="72"/>
      <c r="AT644" s="72"/>
      <c r="AU644" s="72"/>
      <c r="AV644" s="72"/>
      <c r="AW644" s="72"/>
      <c r="AX644" s="72"/>
      <c r="AY644" s="72"/>
      <c r="AZ644" s="72"/>
      <c r="BA644" s="72"/>
      <c r="BB644" s="72"/>
      <c r="BC644" s="72"/>
      <c r="BD644" s="72"/>
      <c r="BE644" s="72"/>
      <c r="BF644" s="72"/>
      <c r="BG644" s="72"/>
      <c r="BH644" s="72"/>
      <c r="BI644" s="72"/>
      <c r="BJ644" s="72"/>
      <c r="BK644" s="72"/>
      <c r="BL644" s="72"/>
      <c r="BM644" s="72"/>
      <c r="BN644" s="72"/>
    </row>
    <row r="645" spans="3:66" ht="12.75">
      <c r="C645" s="274"/>
      <c r="D645" s="265"/>
      <c r="E645" s="268"/>
      <c r="F645" s="253"/>
      <c r="G645" s="269"/>
      <c r="H645" s="260"/>
      <c r="I645" s="274"/>
      <c r="J645" s="270"/>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c r="AJ645" s="72"/>
      <c r="AK645" s="72"/>
      <c r="AL645" s="72"/>
      <c r="AM645" s="72"/>
      <c r="AN645" s="72"/>
      <c r="AO645" s="72"/>
      <c r="AP645" s="72"/>
      <c r="AQ645" s="72"/>
      <c r="AR645" s="72"/>
      <c r="AS645" s="72"/>
      <c r="AT645" s="72"/>
      <c r="AU645" s="72"/>
      <c r="AV645" s="72"/>
      <c r="AW645" s="72"/>
      <c r="AX645" s="72"/>
      <c r="AY645" s="72"/>
      <c r="AZ645" s="72"/>
      <c r="BA645" s="72"/>
      <c r="BB645" s="72"/>
      <c r="BC645" s="72"/>
      <c r="BD645" s="72"/>
      <c r="BE645" s="72"/>
      <c r="BF645" s="72"/>
      <c r="BG645" s="72"/>
      <c r="BH645" s="72"/>
      <c r="BI645" s="72"/>
      <c r="BJ645" s="72"/>
      <c r="BK645" s="72"/>
      <c r="BL645" s="72"/>
      <c r="BM645" s="72"/>
      <c r="BN645" s="72"/>
    </row>
    <row r="646" spans="3:66" ht="12.75">
      <c r="C646" s="274"/>
      <c r="D646" s="265"/>
      <c r="E646" s="268"/>
      <c r="F646" s="253"/>
      <c r="G646" s="269"/>
      <c r="H646" s="260"/>
      <c r="I646" s="274"/>
      <c r="J646" s="270"/>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c r="AJ646" s="72"/>
      <c r="AK646" s="72"/>
      <c r="AL646" s="72"/>
      <c r="AM646" s="72"/>
      <c r="AN646" s="72"/>
      <c r="AO646" s="72"/>
      <c r="AP646" s="72"/>
      <c r="AQ646" s="72"/>
      <c r="AR646" s="72"/>
      <c r="AS646" s="72"/>
      <c r="AT646" s="72"/>
      <c r="AU646" s="72"/>
      <c r="AV646" s="72"/>
      <c r="AW646" s="72"/>
      <c r="AX646" s="72"/>
      <c r="AY646" s="72"/>
      <c r="AZ646" s="72"/>
      <c r="BA646" s="72"/>
      <c r="BB646" s="72"/>
      <c r="BC646" s="72"/>
      <c r="BD646" s="72"/>
      <c r="BE646" s="72"/>
      <c r="BF646" s="72"/>
      <c r="BG646" s="72"/>
      <c r="BH646" s="72"/>
      <c r="BI646" s="72"/>
      <c r="BJ646" s="72"/>
      <c r="BK646" s="72"/>
      <c r="BL646" s="72"/>
      <c r="BM646" s="72"/>
      <c r="BN646" s="72"/>
    </row>
    <row r="647" spans="3:66" ht="12.75">
      <c r="C647" s="274"/>
      <c r="D647" s="265"/>
      <c r="E647" s="268"/>
      <c r="F647" s="253"/>
      <c r="G647" s="269"/>
      <c r="H647" s="260"/>
      <c r="I647" s="274"/>
      <c r="J647" s="270"/>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c r="AV647" s="72"/>
      <c r="AW647" s="72"/>
      <c r="AX647" s="72"/>
      <c r="AY647" s="72"/>
      <c r="AZ647" s="72"/>
      <c r="BA647" s="72"/>
      <c r="BB647" s="72"/>
      <c r="BC647" s="72"/>
      <c r="BD647" s="72"/>
      <c r="BE647" s="72"/>
      <c r="BF647" s="72"/>
      <c r="BG647" s="72"/>
      <c r="BH647" s="72"/>
      <c r="BI647" s="72"/>
      <c r="BJ647" s="72"/>
      <c r="BK647" s="72"/>
      <c r="BL647" s="72"/>
      <c r="BM647" s="72"/>
      <c r="BN647" s="72"/>
    </row>
    <row r="648" spans="3:66" ht="12.75">
      <c r="C648" s="274"/>
      <c r="D648" s="265"/>
      <c r="E648" s="268"/>
      <c r="F648" s="253"/>
      <c r="G648" s="269"/>
      <c r="H648" s="260"/>
      <c r="I648" s="274"/>
      <c r="J648" s="270"/>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c r="AR648" s="72"/>
      <c r="AS648" s="72"/>
      <c r="AT648" s="72"/>
      <c r="AU648" s="72"/>
      <c r="AV648" s="72"/>
      <c r="AW648" s="72"/>
      <c r="AX648" s="72"/>
      <c r="AY648" s="72"/>
      <c r="AZ648" s="72"/>
      <c r="BA648" s="72"/>
      <c r="BB648" s="72"/>
      <c r="BC648" s="72"/>
      <c r="BD648" s="72"/>
      <c r="BE648" s="72"/>
      <c r="BF648" s="72"/>
      <c r="BG648" s="72"/>
      <c r="BH648" s="72"/>
      <c r="BI648" s="72"/>
      <c r="BJ648" s="72"/>
      <c r="BK648" s="72"/>
      <c r="BL648" s="72"/>
      <c r="BM648" s="72"/>
      <c r="BN648" s="72"/>
    </row>
    <row r="649" spans="3:66" ht="12.75">
      <c r="C649" s="274"/>
      <c r="D649" s="265"/>
      <c r="E649" s="268"/>
      <c r="F649" s="253"/>
      <c r="G649" s="269"/>
      <c r="H649" s="260"/>
      <c r="I649" s="274"/>
      <c r="J649" s="270"/>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c r="AV649" s="72"/>
      <c r="AW649" s="72"/>
      <c r="AX649" s="72"/>
      <c r="AY649" s="72"/>
      <c r="AZ649" s="72"/>
      <c r="BA649" s="72"/>
      <c r="BB649" s="72"/>
      <c r="BC649" s="72"/>
      <c r="BD649" s="72"/>
      <c r="BE649" s="72"/>
      <c r="BF649" s="72"/>
      <c r="BG649" s="72"/>
      <c r="BH649" s="72"/>
      <c r="BI649" s="72"/>
      <c r="BJ649" s="72"/>
      <c r="BK649" s="72"/>
      <c r="BL649" s="72"/>
      <c r="BM649" s="72"/>
      <c r="BN649" s="72"/>
    </row>
    <row r="650" spans="3:66" ht="12.75">
      <c r="C650" s="274"/>
      <c r="D650" s="265"/>
      <c r="E650" s="268"/>
      <c r="F650" s="253"/>
      <c r="G650" s="269"/>
      <c r="H650" s="260"/>
      <c r="I650" s="274"/>
      <c r="J650" s="270"/>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c r="AJ650" s="72"/>
      <c r="AK650" s="72"/>
      <c r="AL650" s="72"/>
      <c r="AM650" s="72"/>
      <c r="AN650" s="72"/>
      <c r="AO650" s="72"/>
      <c r="AP650" s="72"/>
      <c r="AQ650" s="72"/>
      <c r="AR650" s="72"/>
      <c r="AS650" s="72"/>
      <c r="AT650" s="72"/>
      <c r="AU650" s="72"/>
      <c r="AV650" s="72"/>
      <c r="AW650" s="72"/>
      <c r="AX650" s="72"/>
      <c r="AY650" s="72"/>
      <c r="AZ650" s="72"/>
      <c r="BA650" s="72"/>
      <c r="BB650" s="72"/>
      <c r="BC650" s="72"/>
      <c r="BD650" s="72"/>
      <c r="BE650" s="72"/>
      <c r="BF650" s="72"/>
      <c r="BG650" s="72"/>
      <c r="BH650" s="72"/>
      <c r="BI650" s="72"/>
      <c r="BJ650" s="72"/>
      <c r="BK650" s="72"/>
      <c r="BL650" s="72"/>
      <c r="BM650" s="72"/>
      <c r="BN650" s="72"/>
    </row>
    <row r="651" spans="3:66" ht="12.75">
      <c r="C651" s="274"/>
      <c r="D651" s="265"/>
      <c r="E651" s="268"/>
      <c r="F651" s="253"/>
      <c r="G651" s="269"/>
      <c r="H651" s="260"/>
      <c r="I651" s="274"/>
      <c r="J651" s="270"/>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c r="AJ651" s="72"/>
      <c r="AK651" s="72"/>
      <c r="AL651" s="72"/>
      <c r="AM651" s="72"/>
      <c r="AN651" s="72"/>
      <c r="AO651" s="72"/>
      <c r="AP651" s="72"/>
      <c r="AQ651" s="72"/>
      <c r="AR651" s="72"/>
      <c r="AS651" s="72"/>
      <c r="AT651" s="72"/>
      <c r="AU651" s="72"/>
      <c r="AV651" s="72"/>
      <c r="AW651" s="72"/>
      <c r="AX651" s="72"/>
      <c r="AY651" s="72"/>
      <c r="AZ651" s="72"/>
      <c r="BA651" s="72"/>
      <c r="BB651" s="72"/>
      <c r="BC651" s="72"/>
      <c r="BD651" s="72"/>
      <c r="BE651" s="72"/>
      <c r="BF651" s="72"/>
      <c r="BG651" s="72"/>
      <c r="BH651" s="72"/>
      <c r="BI651" s="72"/>
      <c r="BJ651" s="72"/>
      <c r="BK651" s="72"/>
      <c r="BL651" s="72"/>
      <c r="BM651" s="72"/>
      <c r="BN651" s="72"/>
    </row>
    <row r="652" spans="3:66" ht="12.75">
      <c r="C652" s="274"/>
      <c r="D652" s="265"/>
      <c r="E652" s="268"/>
      <c r="F652" s="253"/>
      <c r="G652" s="269"/>
      <c r="H652" s="260"/>
      <c r="I652" s="274"/>
      <c r="J652" s="270"/>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c r="AJ652" s="72"/>
      <c r="AK652" s="72"/>
      <c r="AL652" s="72"/>
      <c r="AM652" s="72"/>
      <c r="AN652" s="72"/>
      <c r="AO652" s="72"/>
      <c r="AP652" s="72"/>
      <c r="AQ652" s="72"/>
      <c r="AR652" s="72"/>
      <c r="AS652" s="72"/>
      <c r="AT652" s="72"/>
      <c r="AU652" s="72"/>
      <c r="AV652" s="72"/>
      <c r="AW652" s="72"/>
      <c r="AX652" s="72"/>
      <c r="AY652" s="72"/>
      <c r="AZ652" s="72"/>
      <c r="BA652" s="72"/>
      <c r="BB652" s="72"/>
      <c r="BC652" s="72"/>
      <c r="BD652" s="72"/>
      <c r="BE652" s="72"/>
      <c r="BF652" s="72"/>
      <c r="BG652" s="72"/>
      <c r="BH652" s="72"/>
      <c r="BI652" s="72"/>
      <c r="BJ652" s="72"/>
      <c r="BK652" s="72"/>
      <c r="BL652" s="72"/>
      <c r="BM652" s="72"/>
      <c r="BN652" s="72"/>
    </row>
    <row r="653" spans="3:66" ht="12.75">
      <c r="C653" s="274"/>
      <c r="D653" s="265"/>
      <c r="E653" s="268"/>
      <c r="F653" s="253"/>
      <c r="G653" s="269"/>
      <c r="H653" s="260"/>
      <c r="I653" s="274"/>
      <c r="J653" s="270"/>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c r="AJ653" s="72"/>
      <c r="AK653" s="72"/>
      <c r="AL653" s="72"/>
      <c r="AM653" s="72"/>
      <c r="AN653" s="72"/>
      <c r="AO653" s="72"/>
      <c r="AP653" s="72"/>
      <c r="AQ653" s="72"/>
      <c r="AR653" s="72"/>
      <c r="AS653" s="72"/>
      <c r="AT653" s="72"/>
      <c r="AU653" s="72"/>
      <c r="AV653" s="72"/>
      <c r="AW653" s="72"/>
      <c r="AX653" s="72"/>
      <c r="AY653" s="72"/>
      <c r="AZ653" s="72"/>
      <c r="BA653" s="72"/>
      <c r="BB653" s="72"/>
      <c r="BC653" s="72"/>
      <c r="BD653" s="72"/>
      <c r="BE653" s="72"/>
      <c r="BF653" s="72"/>
      <c r="BG653" s="72"/>
      <c r="BH653" s="72"/>
      <c r="BI653" s="72"/>
      <c r="BJ653" s="72"/>
      <c r="BK653" s="72"/>
      <c r="BL653" s="72"/>
      <c r="BM653" s="72"/>
      <c r="BN653" s="72"/>
    </row>
    <row r="654" spans="3:66" ht="12.75">
      <c r="C654" s="274"/>
      <c r="D654" s="265"/>
      <c r="E654" s="268"/>
      <c r="F654" s="253"/>
      <c r="G654" s="269"/>
      <c r="H654" s="260"/>
      <c r="I654" s="274"/>
      <c r="J654" s="270"/>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c r="AJ654" s="72"/>
      <c r="AK654" s="72"/>
      <c r="AL654" s="72"/>
      <c r="AM654" s="72"/>
      <c r="AN654" s="72"/>
      <c r="AO654" s="72"/>
      <c r="AP654" s="72"/>
      <c r="AQ654" s="72"/>
      <c r="AR654" s="72"/>
      <c r="AS654" s="72"/>
      <c r="AT654" s="72"/>
      <c r="AU654" s="72"/>
      <c r="AV654" s="72"/>
      <c r="AW654" s="72"/>
      <c r="AX654" s="72"/>
      <c r="AY654" s="72"/>
      <c r="AZ654" s="72"/>
      <c r="BA654" s="72"/>
      <c r="BB654" s="72"/>
      <c r="BC654" s="72"/>
      <c r="BD654" s="72"/>
      <c r="BE654" s="72"/>
      <c r="BF654" s="72"/>
      <c r="BG654" s="72"/>
      <c r="BH654" s="72"/>
      <c r="BI654" s="72"/>
      <c r="BJ654" s="72"/>
      <c r="BK654" s="72"/>
      <c r="BL654" s="72"/>
      <c r="BM654" s="72"/>
      <c r="BN654" s="72"/>
    </row>
    <row r="655" spans="3:66" ht="12.75">
      <c r="C655" s="274"/>
      <c r="D655" s="265"/>
      <c r="E655" s="268"/>
      <c r="F655" s="253"/>
      <c r="G655" s="269"/>
      <c r="H655" s="260"/>
      <c r="I655" s="274"/>
      <c r="J655" s="270"/>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c r="AJ655" s="72"/>
      <c r="AK655" s="72"/>
      <c r="AL655" s="72"/>
      <c r="AM655" s="72"/>
      <c r="AN655" s="72"/>
      <c r="AO655" s="72"/>
      <c r="AP655" s="72"/>
      <c r="AQ655" s="72"/>
      <c r="AR655" s="72"/>
      <c r="AS655" s="72"/>
      <c r="AT655" s="72"/>
      <c r="AU655" s="72"/>
      <c r="AV655" s="72"/>
      <c r="AW655" s="72"/>
      <c r="AX655" s="72"/>
      <c r="AY655" s="72"/>
      <c r="AZ655" s="72"/>
      <c r="BA655" s="72"/>
      <c r="BB655" s="72"/>
      <c r="BC655" s="72"/>
      <c r="BD655" s="72"/>
      <c r="BE655" s="72"/>
      <c r="BF655" s="72"/>
      <c r="BG655" s="72"/>
      <c r="BH655" s="72"/>
      <c r="BI655" s="72"/>
      <c r="BJ655" s="72"/>
      <c r="BK655" s="72"/>
      <c r="BL655" s="72"/>
      <c r="BM655" s="72"/>
      <c r="BN655" s="72"/>
    </row>
    <row r="656" spans="3:66" ht="12.75">
      <c r="C656" s="274"/>
      <c r="D656" s="265"/>
      <c r="E656" s="268"/>
      <c r="F656" s="253"/>
      <c r="G656" s="269"/>
      <c r="H656" s="260"/>
      <c r="I656" s="274"/>
      <c r="J656" s="270"/>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c r="AJ656" s="72"/>
      <c r="AK656" s="72"/>
      <c r="AL656" s="72"/>
      <c r="AM656" s="72"/>
      <c r="AN656" s="72"/>
      <c r="AO656" s="72"/>
      <c r="AP656" s="72"/>
      <c r="AQ656" s="72"/>
      <c r="AR656" s="72"/>
      <c r="AS656" s="72"/>
      <c r="AT656" s="72"/>
      <c r="AU656" s="72"/>
      <c r="AV656" s="72"/>
      <c r="AW656" s="72"/>
      <c r="AX656" s="72"/>
      <c r="AY656" s="72"/>
      <c r="AZ656" s="72"/>
      <c r="BA656" s="72"/>
      <c r="BB656" s="72"/>
      <c r="BC656" s="72"/>
      <c r="BD656" s="72"/>
      <c r="BE656" s="72"/>
      <c r="BF656" s="72"/>
      <c r="BG656" s="72"/>
      <c r="BH656" s="72"/>
      <c r="BI656" s="72"/>
      <c r="BJ656" s="72"/>
      <c r="BK656" s="72"/>
      <c r="BL656" s="72"/>
      <c r="BM656" s="72"/>
      <c r="BN656" s="72"/>
    </row>
    <row r="657" spans="10:66" ht="12.75">
      <c r="J657" s="270"/>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c r="AJ657" s="72"/>
      <c r="AK657" s="72"/>
      <c r="AL657" s="72"/>
      <c r="AM657" s="72"/>
      <c r="AN657" s="72"/>
      <c r="AO657" s="72"/>
      <c r="AP657" s="72"/>
      <c r="AQ657" s="72"/>
      <c r="AR657" s="72"/>
      <c r="AS657" s="72"/>
      <c r="AT657" s="72"/>
      <c r="AU657" s="72"/>
      <c r="AV657" s="72"/>
      <c r="AW657" s="72"/>
      <c r="AX657" s="72"/>
      <c r="AY657" s="72"/>
      <c r="AZ657" s="72"/>
      <c r="BA657" s="72"/>
      <c r="BB657" s="72"/>
      <c r="BC657" s="72"/>
      <c r="BD657" s="72"/>
      <c r="BE657" s="72"/>
      <c r="BF657" s="72"/>
      <c r="BG657" s="72"/>
      <c r="BH657" s="72"/>
      <c r="BI657" s="72"/>
      <c r="BJ657" s="72"/>
      <c r="BK657" s="72"/>
      <c r="BL657" s="72"/>
      <c r="BM657" s="72"/>
      <c r="BN657" s="72"/>
    </row>
    <row r="658" spans="10:66" ht="12.75">
      <c r="J658" s="270"/>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c r="AJ658" s="72"/>
      <c r="AK658" s="72"/>
      <c r="AL658" s="72"/>
      <c r="AM658" s="72"/>
      <c r="AN658" s="72"/>
      <c r="AO658" s="72"/>
      <c r="AP658" s="72"/>
      <c r="AQ658" s="72"/>
      <c r="AR658" s="72"/>
      <c r="AS658" s="72"/>
      <c r="AT658" s="72"/>
      <c r="AU658" s="72"/>
      <c r="AV658" s="72"/>
      <c r="AW658" s="72"/>
      <c r="AX658" s="72"/>
      <c r="AY658" s="72"/>
      <c r="AZ658" s="72"/>
      <c r="BA658" s="72"/>
      <c r="BB658" s="72"/>
      <c r="BC658" s="72"/>
      <c r="BD658" s="72"/>
      <c r="BE658" s="72"/>
      <c r="BF658" s="72"/>
      <c r="BG658" s="72"/>
      <c r="BH658" s="72"/>
      <c r="BI658" s="72"/>
      <c r="BJ658" s="72"/>
      <c r="BK658" s="72"/>
      <c r="BL658" s="72"/>
      <c r="BM658" s="72"/>
      <c r="BN658" s="72"/>
    </row>
  </sheetData>
  <sheetProtection password="C805" sheet="1" formatCells="0" formatColumns="0" formatRows="0" selectLockedCells="1"/>
  <mergeCells count="87">
    <mergeCell ref="A521:B521"/>
    <mergeCell ref="A526:B526"/>
    <mergeCell ref="A535:B535"/>
    <mergeCell ref="A539:B539"/>
    <mergeCell ref="A543:B543"/>
    <mergeCell ref="A547:B547"/>
    <mergeCell ref="A449:B449"/>
    <mergeCell ref="A454:B454"/>
    <mergeCell ref="A472:B472"/>
    <mergeCell ref="A484:B484"/>
    <mergeCell ref="A494:B494"/>
    <mergeCell ref="A497:B497"/>
    <mergeCell ref="A343:B343"/>
    <mergeCell ref="A385:B385"/>
    <mergeCell ref="A418:B418"/>
    <mergeCell ref="A419:B419"/>
    <mergeCell ref="A428:B428"/>
    <mergeCell ref="A429:B429"/>
    <mergeCell ref="D1:I1"/>
    <mergeCell ref="D2:I2"/>
    <mergeCell ref="D3:I3"/>
    <mergeCell ref="F7:G7"/>
    <mergeCell ref="A55:B55"/>
    <mergeCell ref="A15:B15"/>
    <mergeCell ref="A19:B19"/>
    <mergeCell ref="A34:B34"/>
    <mergeCell ref="F9:G9"/>
    <mergeCell ref="F11:G11"/>
    <mergeCell ref="A56:B56"/>
    <mergeCell ref="A41:B41"/>
    <mergeCell ref="A25:B25"/>
    <mergeCell ref="A14:B14"/>
    <mergeCell ref="A67:B67"/>
    <mergeCell ref="A42:B42"/>
    <mergeCell ref="A47:B47"/>
    <mergeCell ref="A51:B51"/>
    <mergeCell ref="A122:B122"/>
    <mergeCell ref="A129:B129"/>
    <mergeCell ref="A102:B102"/>
    <mergeCell ref="A108:B108"/>
    <mergeCell ref="A117:B117"/>
    <mergeCell ref="A77:B77"/>
    <mergeCell ref="A101:B101"/>
    <mergeCell ref="A87:B87"/>
    <mergeCell ref="A94:B94"/>
    <mergeCell ref="A115:B115"/>
    <mergeCell ref="A142:B142"/>
    <mergeCell ref="A143:B143"/>
    <mergeCell ref="A150:B150"/>
    <mergeCell ref="A130:B130"/>
    <mergeCell ref="A132:B132"/>
    <mergeCell ref="A140:B140"/>
    <mergeCell ref="A195:B195"/>
    <mergeCell ref="A205:B205"/>
    <mergeCell ref="A154:B154"/>
    <mergeCell ref="A166:B166"/>
    <mergeCell ref="A194:B194"/>
    <mergeCell ref="A162:B162"/>
    <mergeCell ref="A184:B184"/>
    <mergeCell ref="A250:B250"/>
    <mergeCell ref="A263:B263"/>
    <mergeCell ref="A208:B208"/>
    <mergeCell ref="A209:B209"/>
    <mergeCell ref="A222:B222"/>
    <mergeCell ref="A556:B556"/>
    <mergeCell ref="A448:B448"/>
    <mergeCell ref="A264:B264"/>
    <mergeCell ref="A226:B226"/>
    <mergeCell ref="A249:B249"/>
    <mergeCell ref="A557:B557"/>
    <mergeCell ref="A561:B561"/>
    <mergeCell ref="A527:B527"/>
    <mergeCell ref="A189:B189"/>
    <mergeCell ref="A225:B225"/>
    <mergeCell ref="A241:B241"/>
    <mergeCell ref="A260:B260"/>
    <mergeCell ref="A325:B325"/>
    <mergeCell ref="A334:B334"/>
    <mergeCell ref="A340:B340"/>
    <mergeCell ref="G610:H610"/>
    <mergeCell ref="A607:B607"/>
    <mergeCell ref="A562:B562"/>
    <mergeCell ref="A578:B578"/>
    <mergeCell ref="A579:B579"/>
    <mergeCell ref="A589:B589"/>
    <mergeCell ref="A599:B599"/>
    <mergeCell ref="G609:H609"/>
  </mergeCells>
  <printOptions horizontalCentered="1"/>
  <pageMargins left="0.2362204724409449" right="0.2362204724409449" top="0.7480314960629921" bottom="0.7480314960629921" header="0.5118110236220472" footer="0.31496062992125984"/>
  <pageSetup fitToHeight="16" horizontalDpi="600" verticalDpi="600" orientation="landscape" paperSize="9" scale="81" r:id="rId1"/>
  <headerFooter alignWithMargins="0">
    <oddFooter>&amp;R&amp;9PÁG. &amp;P/&amp;N</oddFooter>
  </headerFooter>
  <rowBreaks count="5" manualBreakCount="5">
    <brk id="98" max="8" man="1"/>
    <brk id="116" max="8" man="1"/>
    <brk id="149" max="8" man="1"/>
    <brk id="248" max="8" man="1"/>
    <brk id="324" max="8" man="1"/>
  </rowBreaks>
</worksheet>
</file>

<file path=xl/worksheets/sheet2.xml><?xml version="1.0" encoding="utf-8"?>
<worksheet xmlns="http://schemas.openxmlformats.org/spreadsheetml/2006/main" xmlns:r="http://schemas.openxmlformats.org/officeDocument/2006/relationships">
  <sheetPr>
    <pageSetUpPr fitToPage="1"/>
  </sheetPr>
  <dimension ref="A1:K156"/>
  <sheetViews>
    <sheetView zoomScaleSheetLayoutView="115" zoomScalePageLayoutView="0" workbookViewId="0" topLeftCell="A58">
      <selection activeCell="F25" sqref="F25"/>
    </sheetView>
  </sheetViews>
  <sheetFormatPr defaultColWidth="9.140625" defaultRowHeight="12.75"/>
  <cols>
    <col min="1" max="1" width="14.00390625" style="276" customWidth="1"/>
    <col min="2" max="2" width="12.57421875" style="276" customWidth="1"/>
    <col min="3" max="3" width="61.00390625" style="276" customWidth="1"/>
    <col min="4" max="4" width="11.7109375" style="276" customWidth="1"/>
    <col min="5" max="5" width="15.00390625" style="276" customWidth="1"/>
    <col min="6" max="6" width="16.421875" style="276" customWidth="1"/>
    <col min="7" max="7" width="22.57421875" style="276" customWidth="1"/>
    <col min="8" max="8" width="13.140625" style="276" customWidth="1"/>
    <col min="9" max="9" width="33.421875" style="276" customWidth="1"/>
    <col min="10" max="12" width="9.140625" style="276" customWidth="1"/>
    <col min="13" max="13" width="13.28125" style="276" bestFit="1" customWidth="1"/>
    <col min="14" max="16384" width="9.140625" style="276" customWidth="1"/>
  </cols>
  <sheetData>
    <row r="1" spans="1:8" ht="30.75" thickBot="1">
      <c r="A1" s="516"/>
      <c r="B1" s="517"/>
      <c r="C1" s="517"/>
      <c r="D1" s="517"/>
      <c r="E1" s="517"/>
      <c r="F1" s="517"/>
      <c r="G1" s="517"/>
      <c r="H1" s="275"/>
    </row>
    <row r="2" spans="1:8" ht="13.5" thickBot="1">
      <c r="A2" s="516"/>
      <c r="B2" s="518"/>
      <c r="C2" s="518"/>
      <c r="D2" s="518"/>
      <c r="E2" s="518"/>
      <c r="F2" s="518"/>
      <c r="G2" s="518"/>
      <c r="H2" s="277"/>
    </row>
    <row r="3" spans="1:8" ht="13.5" thickBot="1">
      <c r="A3" s="516"/>
      <c r="B3" s="509"/>
      <c r="C3" s="509"/>
      <c r="D3" s="509"/>
      <c r="E3" s="509"/>
      <c r="F3" s="509"/>
      <c r="G3" s="41"/>
      <c r="H3" s="278"/>
    </row>
    <row r="4" spans="1:8" ht="18.75" thickBot="1">
      <c r="A4" s="516"/>
      <c r="B4" s="519"/>
      <c r="C4" s="519"/>
      <c r="D4" s="519"/>
      <c r="E4" s="519"/>
      <c r="F4" s="519"/>
      <c r="G4" s="519"/>
      <c r="H4" s="279"/>
    </row>
    <row r="5" spans="1:8" ht="13.5" thickBot="1">
      <c r="A5" s="516"/>
      <c r="B5" s="42"/>
      <c r="C5" s="43"/>
      <c r="D5" s="43"/>
      <c r="E5" s="44"/>
      <c r="F5" s="44"/>
      <c r="G5" s="41"/>
      <c r="H5" s="278"/>
    </row>
    <row r="6" spans="1:8" ht="15.75" customHeight="1">
      <c r="A6" s="280" t="s">
        <v>0</v>
      </c>
      <c r="B6" s="281"/>
      <c r="C6" s="520" t="str">
        <f>Orçamento!D5</f>
        <v>CRECHE PROINFÂNCIA - JARDIM ROSEMARY</v>
      </c>
      <c r="D6" s="520"/>
      <c r="E6" s="520"/>
      <c r="F6" s="282"/>
      <c r="G6" s="283"/>
      <c r="H6" s="284"/>
    </row>
    <row r="7" spans="1:8" ht="5.25" customHeight="1">
      <c r="A7" s="285"/>
      <c r="B7" s="286"/>
      <c r="C7" s="286"/>
      <c r="D7" s="286"/>
      <c r="E7" s="287"/>
      <c r="F7" s="287"/>
      <c r="G7" s="288"/>
      <c r="H7" s="284"/>
    </row>
    <row r="8" spans="1:8" ht="18.75" customHeight="1">
      <c r="A8" s="521" t="s">
        <v>1</v>
      </c>
      <c r="B8" s="521"/>
      <c r="C8" s="522" t="str">
        <f>Orçamento!D7</f>
        <v>CONSTRUÇÃO</v>
      </c>
      <c r="D8" s="522"/>
      <c r="E8" s="289" t="str">
        <f>Orçamento!F7</f>
        <v>Área de intervenção:</v>
      </c>
      <c r="G8" s="290">
        <f>Orçamento!H7</f>
        <v>1514.3</v>
      </c>
      <c r="H8" s="291"/>
    </row>
    <row r="9" spans="1:8" ht="5.25" customHeight="1">
      <c r="A9" s="285"/>
      <c r="B9" s="286"/>
      <c r="C9" s="286"/>
      <c r="D9" s="286"/>
      <c r="E9" s="292"/>
      <c r="G9" s="293"/>
      <c r="H9" s="294"/>
    </row>
    <row r="10" spans="1:8" ht="15.75" customHeight="1">
      <c r="A10" s="521" t="s">
        <v>179</v>
      </c>
      <c r="B10" s="521"/>
      <c r="C10" s="522" t="str">
        <f>Orçamento!D9</f>
        <v>RUA SERRA DO NORTE, 155, JD. ROSEMARY, ITAPEVI - SP</v>
      </c>
      <c r="D10" s="522"/>
      <c r="E10" s="523" t="str">
        <f>Orçamento!F9</f>
        <v>Investimento:</v>
      </c>
      <c r="F10" s="523"/>
      <c r="G10" s="295" t="e">
        <f>Orçamento!H9</f>
        <v>#VALUE!</v>
      </c>
      <c r="H10" s="296"/>
    </row>
    <row r="11" spans="1:8" ht="15.75">
      <c r="A11" s="285"/>
      <c r="B11" s="286"/>
      <c r="C11" s="286"/>
      <c r="D11" s="286"/>
      <c r="E11" s="292"/>
      <c r="G11" s="293"/>
      <c r="H11" s="294"/>
    </row>
    <row r="12" spans="1:8" ht="30.75" thickBot="1">
      <c r="A12" s="297" t="s">
        <v>5</v>
      </c>
      <c r="B12" s="298"/>
      <c r="C12" s="299" t="str">
        <f>Orçamento!D11</f>
        <v>SINAPI-(Nov/21) / CDHU-CPOS-184 / FDE-(Out/21) / SIURB-(Jul/21)</v>
      </c>
      <c r="D12" s="299"/>
      <c r="E12" s="300" t="str">
        <f>Orçamento!F11</f>
        <v>Invest./Área:</v>
      </c>
      <c r="G12" s="301" t="e">
        <f>Orçamento!H11</f>
        <v>#VALUE!</v>
      </c>
      <c r="H12" s="302"/>
    </row>
    <row r="13" spans="1:8" ht="16.5" customHeight="1">
      <c r="A13" s="286"/>
      <c r="B13" s="281"/>
      <c r="C13" s="303"/>
      <c r="D13" s="303"/>
      <c r="E13" s="303"/>
      <c r="F13" s="304"/>
      <c r="G13" s="305"/>
      <c r="H13" s="306"/>
    </row>
    <row r="14" spans="1:9" ht="27.75" customHeight="1">
      <c r="A14" s="524" t="s">
        <v>357</v>
      </c>
      <c r="B14" s="525"/>
      <c r="C14" s="525"/>
      <c r="D14" s="525"/>
      <c r="E14" s="525"/>
      <c r="F14" s="525"/>
      <c r="G14" s="526"/>
      <c r="I14" s="307"/>
    </row>
    <row r="15" spans="1:9" ht="16.5" customHeight="1">
      <c r="A15" s="308" t="s">
        <v>18</v>
      </c>
      <c r="B15" s="309"/>
      <c r="C15" s="310" t="s">
        <v>344</v>
      </c>
      <c r="D15" s="311" t="s">
        <v>358</v>
      </c>
      <c r="E15" s="312"/>
      <c r="F15" s="313"/>
      <c r="G15" s="314"/>
      <c r="I15" s="307"/>
    </row>
    <row r="16" spans="1:11" ht="16.5" customHeight="1">
      <c r="A16" s="315" t="s">
        <v>359</v>
      </c>
      <c r="B16" s="312"/>
      <c r="C16" s="312"/>
      <c r="D16" s="316">
        <v>18</v>
      </c>
      <c r="E16" s="316"/>
      <c r="F16" s="316"/>
      <c r="G16" s="317"/>
      <c r="I16" s="318"/>
      <c r="J16" s="318"/>
      <c r="K16" s="318"/>
    </row>
    <row r="17" spans="1:11" ht="16.5" customHeight="1">
      <c r="A17" s="315" t="s">
        <v>360</v>
      </c>
      <c r="B17" s="312"/>
      <c r="C17" s="312"/>
      <c r="D17" s="316">
        <v>22</v>
      </c>
      <c r="E17" s="316"/>
      <c r="F17" s="316"/>
      <c r="G17" s="317"/>
      <c r="I17" s="318"/>
      <c r="J17" s="318"/>
      <c r="K17" s="318"/>
    </row>
    <row r="18" spans="1:11" ht="16.5" customHeight="1">
      <c r="A18" s="315" t="s">
        <v>361</v>
      </c>
      <c r="B18" s="312"/>
      <c r="C18" s="312"/>
      <c r="D18" s="316">
        <v>4</v>
      </c>
      <c r="E18" s="316"/>
      <c r="F18" s="316"/>
      <c r="G18" s="317"/>
      <c r="I18" s="318"/>
      <c r="J18" s="318"/>
      <c r="K18" s="318"/>
    </row>
    <row r="19" spans="1:11" ht="16.5" customHeight="1">
      <c r="A19" s="315" t="s">
        <v>362</v>
      </c>
      <c r="B19" s="312"/>
      <c r="C19" s="312"/>
      <c r="D19" s="316">
        <v>4</v>
      </c>
      <c r="E19" s="316"/>
      <c r="F19" s="316"/>
      <c r="G19" s="317"/>
      <c r="I19" s="318"/>
      <c r="J19" s="318"/>
      <c r="K19" s="318"/>
    </row>
    <row r="20" spans="1:11" ht="16.5" customHeight="1">
      <c r="A20" s="319"/>
      <c r="B20" s="316"/>
      <c r="C20" s="316"/>
      <c r="D20" s="316"/>
      <c r="E20" s="316"/>
      <c r="F20" s="316"/>
      <c r="G20" s="317"/>
      <c r="I20" s="318"/>
      <c r="J20" s="318"/>
      <c r="K20" s="318"/>
    </row>
    <row r="21" spans="1:7" ht="25.5">
      <c r="A21" s="308" t="s">
        <v>18</v>
      </c>
      <c r="B21" s="320"/>
      <c r="C21" s="12" t="s">
        <v>422</v>
      </c>
      <c r="D21" s="321" t="s">
        <v>180</v>
      </c>
      <c r="E21" s="322"/>
      <c r="F21" s="323"/>
      <c r="G21" s="324">
        <f>G39</f>
        <v>0</v>
      </c>
    </row>
    <row r="22" spans="1:7" ht="12.75">
      <c r="A22" s="325" t="s">
        <v>181</v>
      </c>
      <c r="B22" s="326"/>
      <c r="C22" s="326" t="s">
        <v>174</v>
      </c>
      <c r="D22" s="326" t="s">
        <v>182</v>
      </c>
      <c r="E22" s="326" t="s">
        <v>423</v>
      </c>
      <c r="F22" s="326" t="s">
        <v>183</v>
      </c>
      <c r="G22" s="327" t="s">
        <v>424</v>
      </c>
    </row>
    <row r="23" spans="1:7" ht="25.5">
      <c r="A23" s="328" t="s">
        <v>883</v>
      </c>
      <c r="B23" s="329" t="s">
        <v>897</v>
      </c>
      <c r="C23" s="330" t="s">
        <v>890</v>
      </c>
      <c r="D23" s="329" t="s">
        <v>184</v>
      </c>
      <c r="E23" s="331">
        <v>9.22</v>
      </c>
      <c r="F23" s="45"/>
      <c r="G23" s="332">
        <f aca="true" t="shared" si="0" ref="G23:G36">ROUND(E23*F23,2)</f>
        <v>0</v>
      </c>
    </row>
    <row r="24" spans="1:7" ht="25.5">
      <c r="A24" s="333" t="s">
        <v>884</v>
      </c>
      <c r="B24" s="329" t="s">
        <v>897</v>
      </c>
      <c r="C24" s="334" t="s">
        <v>891</v>
      </c>
      <c r="D24" s="335" t="s">
        <v>184</v>
      </c>
      <c r="E24" s="336">
        <v>8</v>
      </c>
      <c r="F24" s="46"/>
      <c r="G24" s="337">
        <f t="shared" si="0"/>
        <v>0</v>
      </c>
    </row>
    <row r="25" spans="1:7" ht="25.5">
      <c r="A25" s="333" t="s">
        <v>885</v>
      </c>
      <c r="B25" s="329" t="s">
        <v>897</v>
      </c>
      <c r="C25" s="334" t="s">
        <v>892</v>
      </c>
      <c r="D25" s="335" t="s">
        <v>184</v>
      </c>
      <c r="E25" s="336">
        <v>8</v>
      </c>
      <c r="F25" s="47"/>
      <c r="G25" s="338">
        <f t="shared" si="0"/>
        <v>0</v>
      </c>
    </row>
    <row r="26" spans="1:7" ht="25.5">
      <c r="A26" s="333" t="s">
        <v>886</v>
      </c>
      <c r="B26" s="329" t="s">
        <v>897</v>
      </c>
      <c r="C26" s="334" t="s">
        <v>893</v>
      </c>
      <c r="D26" s="335" t="s">
        <v>184</v>
      </c>
      <c r="E26" s="336">
        <v>8</v>
      </c>
      <c r="F26" s="47"/>
      <c r="G26" s="338">
        <f t="shared" si="0"/>
        <v>0</v>
      </c>
    </row>
    <row r="27" spans="1:7" ht="25.5">
      <c r="A27" s="333" t="s">
        <v>887</v>
      </c>
      <c r="B27" s="329" t="s">
        <v>897</v>
      </c>
      <c r="C27" s="334" t="s">
        <v>894</v>
      </c>
      <c r="D27" s="335" t="s">
        <v>184</v>
      </c>
      <c r="E27" s="336">
        <v>5.5</v>
      </c>
      <c r="F27" s="47"/>
      <c r="G27" s="338">
        <f t="shared" si="0"/>
        <v>0</v>
      </c>
    </row>
    <row r="28" spans="1:7" ht="25.5">
      <c r="A28" s="333" t="s">
        <v>888</v>
      </c>
      <c r="B28" s="329" t="s">
        <v>897</v>
      </c>
      <c r="C28" s="334" t="s">
        <v>895</v>
      </c>
      <c r="D28" s="335" t="s">
        <v>245</v>
      </c>
      <c r="E28" s="336">
        <v>0.52</v>
      </c>
      <c r="F28" s="46"/>
      <c r="G28" s="337">
        <f t="shared" si="0"/>
        <v>0</v>
      </c>
    </row>
    <row r="29" spans="1:7" ht="25.5">
      <c r="A29" s="333" t="s">
        <v>889</v>
      </c>
      <c r="B29" s="329" t="s">
        <v>897</v>
      </c>
      <c r="C29" s="334" t="s">
        <v>896</v>
      </c>
      <c r="D29" s="335" t="s">
        <v>185</v>
      </c>
      <c r="E29" s="336">
        <v>1</v>
      </c>
      <c r="F29" s="46"/>
      <c r="G29" s="337">
        <f t="shared" si="0"/>
        <v>0</v>
      </c>
    </row>
    <row r="30" spans="1:7" ht="25.5">
      <c r="A30" s="333">
        <v>34591</v>
      </c>
      <c r="B30" s="336" t="s">
        <v>898</v>
      </c>
      <c r="C30" s="334" t="s">
        <v>866</v>
      </c>
      <c r="D30" s="335" t="s">
        <v>414</v>
      </c>
      <c r="E30" s="336">
        <v>3</v>
      </c>
      <c r="F30" s="46"/>
      <c r="G30" s="337">
        <f t="shared" si="0"/>
        <v>0</v>
      </c>
    </row>
    <row r="31" spans="1:7" ht="12.75">
      <c r="A31" s="333">
        <v>5074</v>
      </c>
      <c r="B31" s="336" t="s">
        <v>412</v>
      </c>
      <c r="C31" s="334" t="s">
        <v>876</v>
      </c>
      <c r="D31" s="335" t="s">
        <v>413</v>
      </c>
      <c r="E31" s="336">
        <v>1</v>
      </c>
      <c r="F31" s="46"/>
      <c r="G31" s="337">
        <f t="shared" si="0"/>
        <v>0</v>
      </c>
    </row>
    <row r="32" spans="1:7" ht="25.5">
      <c r="A32" s="333">
        <v>4512</v>
      </c>
      <c r="B32" s="336" t="s">
        <v>898</v>
      </c>
      <c r="C32" s="334" t="s">
        <v>877</v>
      </c>
      <c r="D32" s="335" t="s">
        <v>415</v>
      </c>
      <c r="E32" s="336">
        <v>30</v>
      </c>
      <c r="F32" s="46"/>
      <c r="G32" s="337">
        <f t="shared" si="0"/>
        <v>0</v>
      </c>
    </row>
    <row r="33" spans="1:7" ht="25.5">
      <c r="A33" s="333">
        <v>6212</v>
      </c>
      <c r="B33" s="336" t="s">
        <v>898</v>
      </c>
      <c r="C33" s="334" t="s">
        <v>878</v>
      </c>
      <c r="D33" s="335" t="s">
        <v>415</v>
      </c>
      <c r="E33" s="336">
        <v>12</v>
      </c>
      <c r="F33" s="46"/>
      <c r="G33" s="337">
        <f t="shared" si="0"/>
        <v>0</v>
      </c>
    </row>
    <row r="34" spans="1:7" ht="38.25">
      <c r="A34" s="333">
        <v>12773</v>
      </c>
      <c r="B34" s="336" t="s">
        <v>898</v>
      </c>
      <c r="C34" s="334" t="s">
        <v>874</v>
      </c>
      <c r="D34" s="335" t="s">
        <v>414</v>
      </c>
      <c r="E34" s="336">
        <v>1</v>
      </c>
      <c r="F34" s="46"/>
      <c r="G34" s="337">
        <f t="shared" si="0"/>
        <v>0</v>
      </c>
    </row>
    <row r="35" spans="1:7" ht="25.5">
      <c r="A35" s="333">
        <v>21009</v>
      </c>
      <c r="B35" s="336" t="s">
        <v>898</v>
      </c>
      <c r="C35" s="334" t="s">
        <v>879</v>
      </c>
      <c r="D35" s="335" t="s">
        <v>415</v>
      </c>
      <c r="E35" s="336">
        <v>32</v>
      </c>
      <c r="F35" s="46"/>
      <c r="G35" s="337">
        <f t="shared" si="0"/>
        <v>0</v>
      </c>
    </row>
    <row r="36" spans="1:7" ht="12.75">
      <c r="A36" s="333">
        <v>34636</v>
      </c>
      <c r="B36" s="336" t="s">
        <v>898</v>
      </c>
      <c r="C36" s="334" t="s">
        <v>868</v>
      </c>
      <c r="D36" s="335" t="s">
        <v>414</v>
      </c>
      <c r="E36" s="336">
        <v>1</v>
      </c>
      <c r="F36" s="46"/>
      <c r="G36" s="337">
        <f t="shared" si="0"/>
        <v>0</v>
      </c>
    </row>
    <row r="37" spans="1:7" ht="12.75">
      <c r="A37" s="339"/>
      <c r="B37" s="340"/>
      <c r="C37" s="340"/>
      <c r="D37" s="340"/>
      <c r="E37" s="340"/>
      <c r="F37" s="340"/>
      <c r="G37" s="341"/>
    </row>
    <row r="38" spans="1:7" ht="12.75">
      <c r="A38" s="342" t="s">
        <v>416</v>
      </c>
      <c r="B38" s="343"/>
      <c r="C38" s="344">
        <f>ROUND(SUM(G23:G27),2)</f>
        <v>0</v>
      </c>
      <c r="D38" s="345" t="s">
        <v>426</v>
      </c>
      <c r="E38" s="346">
        <f>ROUND(SUM(G23:G27)*1.2087,2)</f>
        <v>0</v>
      </c>
      <c r="F38" s="343" t="s">
        <v>417</v>
      </c>
      <c r="G38" s="347">
        <f>ROUND((E38+C38),2)</f>
        <v>0</v>
      </c>
    </row>
    <row r="39" spans="1:7" ht="12.75">
      <c r="A39" s="348" t="s">
        <v>418</v>
      </c>
      <c r="B39" s="349"/>
      <c r="C39" s="350">
        <f>ROUND(SUM(G28:G36),2)</f>
        <v>0</v>
      </c>
      <c r="D39" s="351" t="s">
        <v>419</v>
      </c>
      <c r="E39" s="350">
        <f>ROUND((C39+G38)*0.2247,2)</f>
        <v>0</v>
      </c>
      <c r="F39" s="349" t="s">
        <v>420</v>
      </c>
      <c r="G39" s="352">
        <f>G38+E39+C39</f>
        <v>0</v>
      </c>
    </row>
    <row r="40" spans="1:7" ht="12.75">
      <c r="A40" s="353"/>
      <c r="B40" s="354"/>
      <c r="C40" s="355"/>
      <c r="D40" s="356"/>
      <c r="E40" s="355"/>
      <c r="F40" s="354"/>
      <c r="G40" s="357"/>
    </row>
    <row r="41" spans="1:7" ht="38.25">
      <c r="A41" s="308" t="s">
        <v>421</v>
      </c>
      <c r="B41" s="320"/>
      <c r="C41" s="12" t="s">
        <v>425</v>
      </c>
      <c r="D41" s="321" t="s">
        <v>180</v>
      </c>
      <c r="E41" s="358"/>
      <c r="F41" s="323"/>
      <c r="G41" s="324">
        <f>G57</f>
        <v>0</v>
      </c>
    </row>
    <row r="42" spans="1:7" ht="12.75">
      <c r="A42" s="325" t="s">
        <v>181</v>
      </c>
      <c r="B42" s="326"/>
      <c r="C42" s="326" t="s">
        <v>174</v>
      </c>
      <c r="D42" s="326" t="s">
        <v>182</v>
      </c>
      <c r="E42" s="326" t="s">
        <v>423</v>
      </c>
      <c r="F42" s="326" t="s">
        <v>183</v>
      </c>
      <c r="G42" s="327" t="s">
        <v>424</v>
      </c>
    </row>
    <row r="43" spans="1:7" ht="12.75">
      <c r="A43" s="359">
        <v>10115</v>
      </c>
      <c r="B43" s="329" t="s">
        <v>897</v>
      </c>
      <c r="C43" s="334" t="s">
        <v>899</v>
      </c>
      <c r="D43" s="335" t="s">
        <v>184</v>
      </c>
      <c r="E43" s="360">
        <v>24</v>
      </c>
      <c r="F43" s="46"/>
      <c r="G43" s="337">
        <f aca="true" t="shared" si="1" ref="G43:G54">ROUND(E43*F43,2)</f>
        <v>0</v>
      </c>
    </row>
    <row r="44" spans="1:7" ht="12.75">
      <c r="A44" s="359">
        <v>10146</v>
      </c>
      <c r="B44" s="329" t="s">
        <v>897</v>
      </c>
      <c r="C44" s="330" t="s">
        <v>890</v>
      </c>
      <c r="D44" s="329" t="s">
        <v>184</v>
      </c>
      <c r="E44" s="360">
        <v>24</v>
      </c>
      <c r="F44" s="48"/>
      <c r="G44" s="332">
        <f t="shared" si="1"/>
        <v>0</v>
      </c>
    </row>
    <row r="45" spans="1:7" ht="25.5">
      <c r="A45" s="359">
        <v>392</v>
      </c>
      <c r="B45" s="336" t="s">
        <v>898</v>
      </c>
      <c r="C45" s="334" t="s">
        <v>865</v>
      </c>
      <c r="D45" s="335" t="s">
        <v>414</v>
      </c>
      <c r="E45" s="360">
        <v>1</v>
      </c>
      <c r="F45" s="46"/>
      <c r="G45" s="337">
        <f t="shared" si="1"/>
        <v>0</v>
      </c>
    </row>
    <row r="46" spans="1:7" ht="38.25">
      <c r="A46" s="359">
        <v>979</v>
      </c>
      <c r="B46" s="336" t="s">
        <v>898</v>
      </c>
      <c r="C46" s="334" t="s">
        <v>867</v>
      </c>
      <c r="D46" s="335" t="s">
        <v>415</v>
      </c>
      <c r="E46" s="360">
        <v>20</v>
      </c>
      <c r="F46" s="46"/>
      <c r="G46" s="337">
        <f t="shared" si="1"/>
        <v>0</v>
      </c>
    </row>
    <row r="47" spans="1:7" ht="25.5">
      <c r="A47" s="359">
        <v>1875</v>
      </c>
      <c r="B47" s="336" t="s">
        <v>898</v>
      </c>
      <c r="C47" s="334" t="s">
        <v>870</v>
      </c>
      <c r="D47" s="335" t="s">
        <v>414</v>
      </c>
      <c r="E47" s="360">
        <v>2</v>
      </c>
      <c r="F47" s="46"/>
      <c r="G47" s="337">
        <f t="shared" si="1"/>
        <v>0</v>
      </c>
    </row>
    <row r="48" spans="1:7" ht="12.75">
      <c r="A48" s="359">
        <v>2673</v>
      </c>
      <c r="B48" s="336" t="s">
        <v>898</v>
      </c>
      <c r="C48" s="334" t="s">
        <v>871</v>
      </c>
      <c r="D48" s="335" t="s">
        <v>415</v>
      </c>
      <c r="E48" s="360">
        <v>12</v>
      </c>
      <c r="F48" s="46"/>
      <c r="G48" s="337">
        <f t="shared" si="1"/>
        <v>0</v>
      </c>
    </row>
    <row r="49" spans="1:7" ht="25.5">
      <c r="A49" s="359">
        <v>3406</v>
      </c>
      <c r="B49" s="336" t="s">
        <v>898</v>
      </c>
      <c r="C49" s="334" t="s">
        <v>875</v>
      </c>
      <c r="D49" s="335" t="s">
        <v>414</v>
      </c>
      <c r="E49" s="360">
        <v>4</v>
      </c>
      <c r="F49" s="46"/>
      <c r="G49" s="337">
        <f t="shared" si="1"/>
        <v>0</v>
      </c>
    </row>
    <row r="50" spans="1:7" ht="25.5">
      <c r="A50" s="359">
        <v>4481</v>
      </c>
      <c r="B50" s="336" t="s">
        <v>898</v>
      </c>
      <c r="C50" s="334" t="s">
        <v>881</v>
      </c>
      <c r="D50" s="335" t="s">
        <v>415</v>
      </c>
      <c r="E50" s="360">
        <v>6</v>
      </c>
      <c r="F50" s="46"/>
      <c r="G50" s="337">
        <f t="shared" si="1"/>
        <v>0</v>
      </c>
    </row>
    <row r="51" spans="1:7" ht="25.5">
      <c r="A51" s="359">
        <v>7701</v>
      </c>
      <c r="B51" s="336" t="s">
        <v>898</v>
      </c>
      <c r="C51" s="334" t="s">
        <v>880</v>
      </c>
      <c r="D51" s="335" t="s">
        <v>415</v>
      </c>
      <c r="E51" s="360">
        <v>2</v>
      </c>
      <c r="F51" s="46"/>
      <c r="G51" s="337">
        <f t="shared" si="1"/>
        <v>0</v>
      </c>
    </row>
    <row r="52" spans="1:7" ht="25.5">
      <c r="A52" s="359">
        <v>12056</v>
      </c>
      <c r="B52" s="336" t="s">
        <v>898</v>
      </c>
      <c r="C52" s="334" t="s">
        <v>872</v>
      </c>
      <c r="D52" s="335" t="s">
        <v>415</v>
      </c>
      <c r="E52" s="360">
        <v>1</v>
      </c>
      <c r="F52" s="46"/>
      <c r="G52" s="337">
        <f t="shared" si="1"/>
        <v>0</v>
      </c>
    </row>
    <row r="53" spans="1:7" ht="38.25">
      <c r="A53" s="359">
        <v>12083</v>
      </c>
      <c r="B53" s="336" t="s">
        <v>898</v>
      </c>
      <c r="C53" s="334" t="s">
        <v>869</v>
      </c>
      <c r="D53" s="335" t="s">
        <v>414</v>
      </c>
      <c r="E53" s="360">
        <v>1</v>
      </c>
      <c r="F53" s="46"/>
      <c r="G53" s="337">
        <f t="shared" si="1"/>
        <v>0</v>
      </c>
    </row>
    <row r="54" spans="1:7" ht="38.25">
      <c r="A54" s="361">
        <v>12344</v>
      </c>
      <c r="B54" s="362" t="s">
        <v>898</v>
      </c>
      <c r="C54" s="363" t="s">
        <v>873</v>
      </c>
      <c r="D54" s="364" t="s">
        <v>414</v>
      </c>
      <c r="E54" s="365">
        <v>3</v>
      </c>
      <c r="F54" s="49"/>
      <c r="G54" s="366">
        <f t="shared" si="1"/>
        <v>0</v>
      </c>
    </row>
    <row r="55" spans="1:7" ht="12.75">
      <c r="A55" s="339"/>
      <c r="B55" s="340"/>
      <c r="C55" s="340"/>
      <c r="D55" s="340"/>
      <c r="E55" s="340"/>
      <c r="F55" s="340"/>
      <c r="G55" s="341"/>
    </row>
    <row r="56" spans="1:7" ht="12.75">
      <c r="A56" s="342" t="s">
        <v>416</v>
      </c>
      <c r="B56" s="343"/>
      <c r="C56" s="344">
        <f>ROUND(SUM(G43:G44),2)</f>
        <v>0</v>
      </c>
      <c r="D56" s="345" t="s">
        <v>426</v>
      </c>
      <c r="E56" s="367">
        <f>ROUND(SUM(G43:G44)*1.2087,2)</f>
        <v>0</v>
      </c>
      <c r="F56" s="343" t="s">
        <v>417</v>
      </c>
      <c r="G56" s="347">
        <f>ROUND((E56+C56),2)</f>
        <v>0</v>
      </c>
    </row>
    <row r="57" spans="1:7" ht="12.75">
      <c r="A57" s="348" t="s">
        <v>418</v>
      </c>
      <c r="B57" s="349"/>
      <c r="C57" s="350">
        <f>ROUND(SUM(G45:G54),2)</f>
        <v>0</v>
      </c>
      <c r="D57" s="351" t="s">
        <v>419</v>
      </c>
      <c r="E57" s="350">
        <f>ROUND((C57+G56)*0.2247,2)</f>
        <v>0</v>
      </c>
      <c r="F57" s="349" t="s">
        <v>420</v>
      </c>
      <c r="G57" s="352">
        <f>ROUND(G56+E57+C57,2)</f>
        <v>0</v>
      </c>
    </row>
    <row r="58" spans="1:8" ht="12.75">
      <c r="A58" s="368"/>
      <c r="B58" s="369"/>
      <c r="C58" s="369"/>
      <c r="D58" s="369"/>
      <c r="E58" s="369"/>
      <c r="F58" s="370"/>
      <c r="G58" s="371"/>
      <c r="H58" s="372"/>
    </row>
    <row r="59" spans="1:7" ht="12.75">
      <c r="A59" s="373"/>
      <c r="B59" s="354"/>
      <c r="C59" s="24"/>
      <c r="D59" s="374"/>
      <c r="E59" s="375"/>
      <c r="F59" s="372"/>
      <c r="G59" s="376"/>
    </row>
    <row r="60" spans="1:7" ht="12.75">
      <c r="A60" s="374"/>
      <c r="B60" s="374"/>
      <c r="C60" s="374"/>
      <c r="D60" s="374"/>
      <c r="E60" s="374"/>
      <c r="F60" s="377"/>
      <c r="G60" s="374"/>
    </row>
    <row r="61" spans="1:7" ht="12.75">
      <c r="A61" s="378"/>
      <c r="B61" s="379"/>
      <c r="C61" s="372"/>
      <c r="D61" s="379"/>
      <c r="E61" s="378"/>
      <c r="F61" s="380"/>
      <c r="G61" s="381"/>
    </row>
    <row r="62" spans="1:7" ht="12.75">
      <c r="A62" s="378"/>
      <c r="B62" s="379"/>
      <c r="C62" s="372"/>
      <c r="D62" s="379"/>
      <c r="E62" s="378"/>
      <c r="F62" s="380"/>
      <c r="G62" s="381"/>
    </row>
    <row r="63" spans="1:7" ht="12.75">
      <c r="A63" s="378"/>
      <c r="B63" s="379"/>
      <c r="C63" s="382"/>
      <c r="D63" s="379"/>
      <c r="E63" s="378"/>
      <c r="F63" s="380"/>
      <c r="G63" s="381"/>
    </row>
    <row r="64" spans="1:7" ht="12.75">
      <c r="A64" s="378"/>
      <c r="B64" s="379"/>
      <c r="C64" s="383"/>
      <c r="D64" s="379"/>
      <c r="E64" s="378"/>
      <c r="F64" s="384"/>
      <c r="G64" s="381"/>
    </row>
    <row r="65" spans="1:7" ht="12.75">
      <c r="A65" s="378"/>
      <c r="B65" s="379"/>
      <c r="C65" s="382"/>
      <c r="D65" s="385"/>
      <c r="E65" s="378"/>
      <c r="F65" s="380"/>
      <c r="G65" s="381"/>
    </row>
    <row r="66" spans="1:7" ht="12.75">
      <c r="A66" s="378"/>
      <c r="B66" s="379"/>
      <c r="C66" s="386"/>
      <c r="D66" s="385"/>
      <c r="E66" s="378"/>
      <c r="F66" s="380"/>
      <c r="G66" s="381"/>
    </row>
    <row r="67" spans="1:7" ht="12.75">
      <c r="A67" s="378"/>
      <c r="B67" s="379"/>
      <c r="C67" s="387"/>
      <c r="D67" s="388"/>
      <c r="E67" s="378"/>
      <c r="F67" s="389"/>
      <c r="G67" s="381"/>
    </row>
    <row r="68" spans="1:8" ht="12.75">
      <c r="A68" s="378"/>
      <c r="B68" s="379"/>
      <c r="C68" s="386"/>
      <c r="D68" s="385"/>
      <c r="E68" s="378"/>
      <c r="F68" s="380"/>
      <c r="G68" s="381"/>
      <c r="H68" s="372"/>
    </row>
    <row r="69" spans="1:8" ht="12.75">
      <c r="A69" s="378"/>
      <c r="B69" s="379"/>
      <c r="C69" s="386"/>
      <c r="D69" s="385"/>
      <c r="E69" s="378"/>
      <c r="F69" s="380"/>
      <c r="G69" s="381"/>
      <c r="H69" s="372"/>
    </row>
    <row r="70" spans="1:8" ht="12.75">
      <c r="A70" s="390"/>
      <c r="B70" s="312"/>
      <c r="C70" s="390"/>
      <c r="D70" s="390"/>
      <c r="E70" s="390"/>
      <c r="F70" s="390"/>
      <c r="G70" s="390"/>
      <c r="H70" s="372"/>
    </row>
    <row r="71" spans="1:8" ht="12.75">
      <c r="A71" s="391"/>
      <c r="B71" s="312"/>
      <c r="C71" s="355"/>
      <c r="D71" s="392"/>
      <c r="E71" s="393"/>
      <c r="F71" s="394"/>
      <c r="G71" s="367"/>
      <c r="H71" s="372"/>
    </row>
    <row r="72" spans="1:8" ht="12.75">
      <c r="A72" s="391"/>
      <c r="B72" s="312"/>
      <c r="C72" s="355"/>
      <c r="D72" s="356"/>
      <c r="E72" s="355"/>
      <c r="F72" s="391"/>
      <c r="G72" s="355"/>
      <c r="H72" s="372"/>
    </row>
    <row r="73" spans="1:8" ht="12.75">
      <c r="A73" s="312"/>
      <c r="B73" s="312"/>
      <c r="C73" s="312"/>
      <c r="D73" s="312"/>
      <c r="E73" s="312"/>
      <c r="F73" s="312"/>
      <c r="G73" s="312"/>
      <c r="H73" s="372"/>
    </row>
    <row r="74" spans="1:8" ht="12.75">
      <c r="A74" s="373"/>
      <c r="B74" s="354"/>
      <c r="C74" s="24"/>
      <c r="D74" s="374"/>
      <c r="E74" s="375"/>
      <c r="F74" s="377"/>
      <c r="G74" s="376"/>
      <c r="H74" s="372"/>
    </row>
    <row r="75" spans="1:8" ht="12.75">
      <c r="A75" s="374"/>
      <c r="B75" s="374"/>
      <c r="C75" s="374"/>
      <c r="D75" s="374"/>
      <c r="E75" s="374"/>
      <c r="F75" s="374"/>
      <c r="G75" s="374"/>
      <c r="H75" s="372"/>
    </row>
    <row r="76" spans="1:8" ht="12.75">
      <c r="A76" s="378"/>
      <c r="B76" s="379"/>
      <c r="C76" s="395"/>
      <c r="D76" s="379"/>
      <c r="E76" s="378"/>
      <c r="F76" s="380"/>
      <c r="G76" s="381"/>
      <c r="H76" s="372"/>
    </row>
    <row r="77" spans="1:8" ht="12.75">
      <c r="A77" s="378"/>
      <c r="B77" s="379"/>
      <c r="C77" s="395"/>
      <c r="D77" s="379"/>
      <c r="E77" s="378"/>
      <c r="F77" s="380"/>
      <c r="G77" s="381"/>
      <c r="H77" s="372"/>
    </row>
    <row r="78" spans="1:8" ht="12.75">
      <c r="A78" s="378"/>
      <c r="B78" s="379"/>
      <c r="C78" s="395"/>
      <c r="D78" s="379"/>
      <c r="E78" s="378"/>
      <c r="F78" s="380"/>
      <c r="G78" s="381"/>
      <c r="H78" s="372"/>
    </row>
    <row r="79" spans="1:8" ht="12.75">
      <c r="A79" s="378"/>
      <c r="B79" s="379"/>
      <c r="C79" s="395"/>
      <c r="D79" s="379"/>
      <c r="E79" s="378"/>
      <c r="F79" s="380"/>
      <c r="G79" s="381"/>
      <c r="H79" s="372"/>
    </row>
    <row r="80" spans="1:8" ht="12.75">
      <c r="A80" s="378"/>
      <c r="B80" s="379"/>
      <c r="C80" s="386"/>
      <c r="D80" s="385"/>
      <c r="E80" s="378"/>
      <c r="F80" s="380"/>
      <c r="G80" s="381"/>
      <c r="H80" s="372"/>
    </row>
    <row r="81" spans="1:8" ht="12.75">
      <c r="A81" s="378"/>
      <c r="B81" s="379"/>
      <c r="C81" s="386"/>
      <c r="D81" s="385"/>
      <c r="E81" s="378"/>
      <c r="F81" s="380"/>
      <c r="G81" s="381"/>
      <c r="H81" s="372"/>
    </row>
    <row r="82" spans="1:8" ht="12.75">
      <c r="A82" s="378"/>
      <c r="B82" s="379"/>
      <c r="C82" s="387"/>
      <c r="D82" s="388"/>
      <c r="E82" s="378"/>
      <c r="F82" s="389"/>
      <c r="G82" s="381"/>
      <c r="H82" s="372"/>
    </row>
    <row r="83" spans="1:8" ht="12.75">
      <c r="A83" s="378"/>
      <c r="B83" s="379"/>
      <c r="C83" s="386"/>
      <c r="D83" s="385"/>
      <c r="E83" s="378"/>
      <c r="F83" s="380"/>
      <c r="G83" s="381"/>
      <c r="H83" s="372"/>
    </row>
    <row r="84" spans="1:8" ht="12.75">
      <c r="A84" s="378"/>
      <c r="B84" s="379"/>
      <c r="C84" s="386"/>
      <c r="D84" s="385"/>
      <c r="E84" s="378"/>
      <c r="F84" s="380"/>
      <c r="G84" s="381"/>
      <c r="H84" s="372"/>
    </row>
    <row r="85" spans="1:8" ht="12.75">
      <c r="A85" s="390"/>
      <c r="B85" s="312"/>
      <c r="C85" s="390"/>
      <c r="D85" s="390"/>
      <c r="E85" s="390"/>
      <c r="F85" s="390"/>
      <c r="G85" s="390"/>
      <c r="H85" s="372"/>
    </row>
    <row r="86" spans="1:8" ht="12.75">
      <c r="A86" s="391"/>
      <c r="B86" s="312"/>
      <c r="C86" s="355"/>
      <c r="D86" s="392"/>
      <c r="E86" s="393"/>
      <c r="F86" s="394"/>
      <c r="G86" s="367"/>
      <c r="H86" s="372"/>
    </row>
    <row r="87" spans="1:8" ht="12.75">
      <c r="A87" s="391"/>
      <c r="B87" s="312"/>
      <c r="C87" s="355"/>
      <c r="D87" s="356"/>
      <c r="E87" s="355"/>
      <c r="F87" s="391"/>
      <c r="G87" s="355"/>
      <c r="H87" s="372"/>
    </row>
    <row r="88" spans="1:8" ht="12.75">
      <c r="A88" s="312"/>
      <c r="B88" s="312"/>
      <c r="C88" s="312"/>
      <c r="D88" s="396"/>
      <c r="E88" s="312"/>
      <c r="F88" s="312"/>
      <c r="G88" s="312"/>
      <c r="H88" s="372"/>
    </row>
    <row r="89" spans="1:8" ht="12.75">
      <c r="A89" s="373"/>
      <c r="B89" s="354"/>
      <c r="C89" s="24"/>
      <c r="D89" s="374"/>
      <c r="E89" s="375"/>
      <c r="F89" s="377"/>
      <c r="G89" s="376"/>
      <c r="H89" s="372"/>
    </row>
    <row r="90" spans="1:8" ht="12.75">
      <c r="A90" s="374"/>
      <c r="B90" s="374"/>
      <c r="C90" s="374"/>
      <c r="D90" s="374"/>
      <c r="E90" s="374"/>
      <c r="F90" s="374"/>
      <c r="G90" s="374"/>
      <c r="H90" s="372"/>
    </row>
    <row r="91" spans="1:8" ht="12.75">
      <c r="A91" s="378"/>
      <c r="B91" s="379"/>
      <c r="C91" s="395"/>
      <c r="D91" s="379"/>
      <c r="E91" s="378"/>
      <c r="F91" s="380"/>
      <c r="G91" s="381"/>
      <c r="H91" s="372"/>
    </row>
    <row r="92" spans="1:8" ht="12.75">
      <c r="A92" s="378"/>
      <c r="B92" s="379"/>
      <c r="C92" s="395"/>
      <c r="D92" s="379"/>
      <c r="E92" s="378"/>
      <c r="F92" s="380"/>
      <c r="G92" s="381"/>
      <c r="H92" s="372"/>
    </row>
    <row r="93" spans="1:8" ht="12.75">
      <c r="A93" s="378"/>
      <c r="B93" s="379"/>
      <c r="C93" s="395"/>
      <c r="D93" s="379"/>
      <c r="E93" s="378"/>
      <c r="F93" s="380"/>
      <c r="G93" s="381"/>
      <c r="H93" s="372"/>
    </row>
    <row r="94" spans="1:8" ht="12.75">
      <c r="A94" s="378"/>
      <c r="B94" s="379"/>
      <c r="C94" s="395"/>
      <c r="D94" s="379"/>
      <c r="E94" s="378"/>
      <c r="F94" s="380"/>
      <c r="G94" s="381"/>
      <c r="H94" s="372"/>
    </row>
    <row r="95" spans="1:8" ht="12.75">
      <c r="A95" s="378"/>
      <c r="B95" s="379"/>
      <c r="C95" s="386"/>
      <c r="D95" s="385"/>
      <c r="E95" s="378"/>
      <c r="F95" s="380"/>
      <c r="G95" s="381"/>
      <c r="H95" s="372"/>
    </row>
    <row r="96" spans="1:8" ht="12.75">
      <c r="A96" s="378"/>
      <c r="B96" s="379"/>
      <c r="C96" s="386"/>
      <c r="D96" s="385"/>
      <c r="E96" s="378"/>
      <c r="F96" s="380"/>
      <c r="G96" s="381"/>
      <c r="H96" s="372"/>
    </row>
    <row r="97" spans="1:8" ht="12.75">
      <c r="A97" s="378"/>
      <c r="B97" s="379"/>
      <c r="C97" s="387"/>
      <c r="D97" s="388"/>
      <c r="E97" s="378"/>
      <c r="F97" s="389"/>
      <c r="G97" s="381"/>
      <c r="H97" s="372"/>
    </row>
    <row r="98" spans="1:8" ht="12.75">
      <c r="A98" s="378"/>
      <c r="B98" s="379"/>
      <c r="C98" s="386"/>
      <c r="D98" s="385"/>
      <c r="E98" s="378"/>
      <c r="F98" s="380"/>
      <c r="G98" s="381"/>
      <c r="H98" s="372"/>
    </row>
    <row r="99" spans="1:8" ht="12.75">
      <c r="A99" s="378"/>
      <c r="B99" s="379"/>
      <c r="C99" s="386"/>
      <c r="D99" s="385"/>
      <c r="E99" s="378"/>
      <c r="F99" s="380"/>
      <c r="G99" s="381"/>
      <c r="H99" s="372"/>
    </row>
    <row r="100" spans="1:8" ht="12.75">
      <c r="A100" s="390"/>
      <c r="B100" s="312"/>
      <c r="C100" s="390"/>
      <c r="D100" s="390"/>
      <c r="E100" s="390"/>
      <c r="F100" s="390"/>
      <c r="G100" s="390"/>
      <c r="H100" s="372"/>
    </row>
    <row r="101" spans="1:8" ht="12.75">
      <c r="A101" s="391"/>
      <c r="B101" s="312"/>
      <c r="C101" s="355"/>
      <c r="D101" s="392"/>
      <c r="E101" s="393"/>
      <c r="F101" s="394"/>
      <c r="G101" s="367"/>
      <c r="H101" s="372"/>
    </row>
    <row r="102" spans="1:8" ht="12.75">
      <c r="A102" s="391"/>
      <c r="B102" s="312"/>
      <c r="C102" s="355"/>
      <c r="D102" s="356"/>
      <c r="E102" s="355"/>
      <c r="F102" s="391"/>
      <c r="G102" s="355"/>
      <c r="H102" s="372"/>
    </row>
    <row r="103" spans="1:8" ht="12.75">
      <c r="A103" s="312"/>
      <c r="B103" s="312"/>
      <c r="C103" s="312"/>
      <c r="D103" s="312"/>
      <c r="E103" s="312"/>
      <c r="F103" s="312"/>
      <c r="G103" s="312"/>
      <c r="H103" s="372"/>
    </row>
    <row r="104" spans="1:8" ht="12.75">
      <c r="A104" s="373"/>
      <c r="B104" s="354"/>
      <c r="C104" s="24"/>
      <c r="D104" s="374"/>
      <c r="E104" s="375"/>
      <c r="F104" s="377"/>
      <c r="G104" s="376"/>
      <c r="H104" s="372"/>
    </row>
    <row r="105" spans="1:8" ht="12.75">
      <c r="A105" s="374"/>
      <c r="B105" s="374"/>
      <c r="C105" s="374"/>
      <c r="D105" s="374"/>
      <c r="E105" s="374"/>
      <c r="F105" s="374"/>
      <c r="G105" s="374"/>
      <c r="H105" s="372"/>
    </row>
    <row r="106" spans="1:8" ht="12.75">
      <c r="A106" s="378"/>
      <c r="B106" s="379"/>
      <c r="C106" s="395"/>
      <c r="D106" s="379"/>
      <c r="E106" s="378"/>
      <c r="F106" s="380"/>
      <c r="G106" s="381"/>
      <c r="H106" s="372"/>
    </row>
    <row r="107" spans="1:8" ht="12.75">
      <c r="A107" s="378"/>
      <c r="B107" s="379"/>
      <c r="C107" s="395"/>
      <c r="D107" s="379"/>
      <c r="E107" s="378"/>
      <c r="F107" s="380"/>
      <c r="G107" s="381"/>
      <c r="H107" s="372"/>
    </row>
    <row r="108" spans="1:8" ht="12.75">
      <c r="A108" s="378"/>
      <c r="B108" s="379"/>
      <c r="C108" s="387"/>
      <c r="D108" s="388"/>
      <c r="E108" s="378"/>
      <c r="F108" s="389"/>
      <c r="G108" s="381"/>
      <c r="H108" s="372"/>
    </row>
    <row r="109" spans="1:8" ht="12.75">
      <c r="A109" s="378"/>
      <c r="B109" s="379"/>
      <c r="C109" s="387"/>
      <c r="D109" s="388"/>
      <c r="E109" s="378"/>
      <c r="F109" s="389"/>
      <c r="G109" s="381"/>
      <c r="H109" s="372"/>
    </row>
    <row r="110" spans="1:8" ht="12.75">
      <c r="A110" s="378"/>
      <c r="B110" s="379"/>
      <c r="C110" s="387"/>
      <c r="D110" s="388"/>
      <c r="E110" s="378"/>
      <c r="F110" s="389"/>
      <c r="G110" s="381"/>
      <c r="H110" s="372"/>
    </row>
    <row r="111" spans="1:8" ht="12.75">
      <c r="A111" s="378"/>
      <c r="B111" s="379"/>
      <c r="C111" s="387"/>
      <c r="D111" s="388"/>
      <c r="E111" s="378"/>
      <c r="F111" s="389"/>
      <c r="G111" s="381"/>
      <c r="H111" s="372"/>
    </row>
    <row r="112" spans="1:8" ht="12.75">
      <c r="A112" s="378"/>
      <c r="B112" s="379"/>
      <c r="C112" s="387"/>
      <c r="D112" s="388"/>
      <c r="E112" s="378"/>
      <c r="F112" s="389"/>
      <c r="G112" s="381"/>
      <c r="H112" s="372"/>
    </row>
    <row r="113" spans="1:8" ht="12.75">
      <c r="A113" s="378"/>
      <c r="B113" s="379"/>
      <c r="C113" s="387"/>
      <c r="D113" s="388"/>
      <c r="E113" s="378"/>
      <c r="F113" s="389"/>
      <c r="G113" s="381"/>
      <c r="H113" s="372"/>
    </row>
    <row r="114" spans="1:8" ht="12.75">
      <c r="A114" s="378"/>
      <c r="B114" s="379"/>
      <c r="C114" s="387"/>
      <c r="D114" s="388"/>
      <c r="E114" s="378"/>
      <c r="F114" s="389"/>
      <c r="G114" s="381"/>
      <c r="H114" s="372"/>
    </row>
    <row r="115" spans="1:8" ht="12.75">
      <c r="A115" s="390"/>
      <c r="B115" s="312"/>
      <c r="C115" s="390"/>
      <c r="D115" s="390"/>
      <c r="E115" s="390"/>
      <c r="F115" s="390"/>
      <c r="G115" s="390"/>
      <c r="H115" s="372"/>
    </row>
    <row r="116" spans="1:8" ht="12.75">
      <c r="A116" s="391"/>
      <c r="B116" s="312"/>
      <c r="C116" s="355"/>
      <c r="D116" s="392"/>
      <c r="E116" s="393"/>
      <c r="F116" s="394"/>
      <c r="G116" s="367"/>
      <c r="H116" s="372"/>
    </row>
    <row r="117" spans="1:8" ht="12.75">
      <c r="A117" s="391"/>
      <c r="B117" s="312"/>
      <c r="C117" s="355"/>
      <c r="D117" s="356"/>
      <c r="E117" s="355"/>
      <c r="F117" s="391"/>
      <c r="G117" s="355"/>
      <c r="H117" s="372"/>
    </row>
    <row r="118" spans="1:8" ht="12.75">
      <c r="A118" s="312"/>
      <c r="B118" s="312"/>
      <c r="C118" s="312"/>
      <c r="D118" s="312"/>
      <c r="E118" s="312"/>
      <c r="F118" s="312"/>
      <c r="G118" s="312"/>
      <c r="H118" s="372"/>
    </row>
    <row r="119" spans="1:8" ht="12.75">
      <c r="A119" s="373"/>
      <c r="B119" s="354"/>
      <c r="C119" s="24"/>
      <c r="D119" s="374"/>
      <c r="E119" s="375"/>
      <c r="F119" s="377"/>
      <c r="G119" s="376"/>
      <c r="H119" s="372"/>
    </row>
    <row r="120" spans="1:8" ht="12.75">
      <c r="A120" s="374"/>
      <c r="B120" s="374"/>
      <c r="C120" s="374"/>
      <c r="D120" s="374"/>
      <c r="E120" s="374"/>
      <c r="F120" s="374"/>
      <c r="G120" s="374"/>
      <c r="H120" s="372"/>
    </row>
    <row r="121" spans="1:8" ht="12.75">
      <c r="A121" s="378"/>
      <c r="B121" s="379"/>
      <c r="C121" s="395"/>
      <c r="D121" s="379"/>
      <c r="E121" s="378"/>
      <c r="F121" s="380"/>
      <c r="G121" s="381"/>
      <c r="H121" s="372"/>
    </row>
    <row r="122" spans="1:8" ht="12.75">
      <c r="A122" s="378"/>
      <c r="B122" s="379"/>
      <c r="C122" s="395"/>
      <c r="D122" s="379"/>
      <c r="E122" s="378"/>
      <c r="F122" s="380"/>
      <c r="G122" s="381"/>
      <c r="H122" s="372"/>
    </row>
    <row r="123" spans="1:8" ht="12.75">
      <c r="A123" s="378"/>
      <c r="B123" s="379"/>
      <c r="C123" s="387"/>
      <c r="D123" s="388"/>
      <c r="E123" s="378"/>
      <c r="F123" s="389"/>
      <c r="G123" s="381"/>
      <c r="H123" s="372"/>
    </row>
    <row r="124" spans="1:8" ht="12.75">
      <c r="A124" s="378"/>
      <c r="B124" s="379"/>
      <c r="C124" s="387"/>
      <c r="D124" s="388"/>
      <c r="E124" s="378"/>
      <c r="F124" s="389"/>
      <c r="G124" s="381"/>
      <c r="H124" s="372"/>
    </row>
    <row r="125" spans="1:8" ht="12.75">
      <c r="A125" s="378"/>
      <c r="B125" s="379"/>
      <c r="C125" s="387"/>
      <c r="D125" s="388"/>
      <c r="E125" s="378"/>
      <c r="F125" s="389"/>
      <c r="G125" s="381"/>
      <c r="H125" s="372"/>
    </row>
    <row r="126" spans="1:8" ht="12.75">
      <c r="A126" s="378"/>
      <c r="B126" s="379"/>
      <c r="C126" s="387"/>
      <c r="D126" s="388"/>
      <c r="E126" s="378"/>
      <c r="F126" s="389"/>
      <c r="G126" s="381"/>
      <c r="H126" s="372"/>
    </row>
    <row r="127" spans="1:8" ht="12.75">
      <c r="A127" s="390"/>
      <c r="B127" s="312"/>
      <c r="C127" s="390"/>
      <c r="D127" s="390"/>
      <c r="E127" s="390"/>
      <c r="F127" s="390"/>
      <c r="G127" s="390"/>
      <c r="H127" s="372"/>
    </row>
    <row r="128" spans="1:8" ht="12.75">
      <c r="A128" s="391"/>
      <c r="B128" s="312"/>
      <c r="C128" s="355"/>
      <c r="D128" s="392"/>
      <c r="E128" s="393"/>
      <c r="F128" s="394"/>
      <c r="G128" s="367"/>
      <c r="H128" s="372"/>
    </row>
    <row r="129" spans="1:8" ht="12.75">
      <c r="A129" s="391"/>
      <c r="B129" s="312"/>
      <c r="C129" s="355"/>
      <c r="D129" s="356"/>
      <c r="E129" s="355"/>
      <c r="F129" s="391"/>
      <c r="G129" s="355"/>
      <c r="H129" s="372"/>
    </row>
    <row r="130" spans="1:8" ht="12.75">
      <c r="A130" s="312"/>
      <c r="B130" s="312"/>
      <c r="C130" s="312"/>
      <c r="D130" s="396"/>
      <c r="E130" s="312"/>
      <c r="F130" s="312"/>
      <c r="G130" s="312"/>
      <c r="H130" s="372"/>
    </row>
    <row r="131" spans="1:8" ht="12.75">
      <c r="A131" s="373"/>
      <c r="B131" s="354"/>
      <c r="C131" s="24"/>
      <c r="D131" s="374"/>
      <c r="E131" s="375"/>
      <c r="F131" s="377"/>
      <c r="G131" s="376"/>
      <c r="H131" s="372"/>
    </row>
    <row r="132" spans="1:8" ht="12.75">
      <c r="A132" s="374"/>
      <c r="B132" s="374"/>
      <c r="C132" s="374"/>
      <c r="D132" s="374"/>
      <c r="E132" s="374"/>
      <c r="F132" s="374"/>
      <c r="G132" s="374"/>
      <c r="H132" s="372"/>
    </row>
    <row r="133" spans="1:8" ht="12.75">
      <c r="A133" s="378"/>
      <c r="B133" s="379"/>
      <c r="C133" s="395"/>
      <c r="D133" s="379"/>
      <c r="E133" s="378"/>
      <c r="F133" s="380"/>
      <c r="G133" s="381"/>
      <c r="H133" s="372"/>
    </row>
    <row r="134" spans="1:8" ht="12.75">
      <c r="A134" s="378"/>
      <c r="B134" s="379"/>
      <c r="C134" s="395"/>
      <c r="D134" s="379"/>
      <c r="E134" s="378"/>
      <c r="F134" s="380"/>
      <c r="G134" s="381"/>
      <c r="H134" s="372"/>
    </row>
    <row r="135" spans="1:8" ht="12.75">
      <c r="A135" s="378"/>
      <c r="B135" s="379"/>
      <c r="C135" s="387"/>
      <c r="D135" s="388"/>
      <c r="E135" s="378"/>
      <c r="F135" s="389"/>
      <c r="G135" s="381"/>
      <c r="H135" s="372"/>
    </row>
    <row r="136" spans="1:8" ht="12.75">
      <c r="A136" s="378"/>
      <c r="B136" s="379"/>
      <c r="C136" s="387"/>
      <c r="D136" s="388"/>
      <c r="E136" s="378"/>
      <c r="F136" s="389"/>
      <c r="G136" s="381"/>
      <c r="H136" s="372"/>
    </row>
    <row r="137" spans="1:8" ht="12.75">
      <c r="A137" s="378"/>
      <c r="B137" s="379"/>
      <c r="C137" s="387"/>
      <c r="D137" s="388"/>
      <c r="E137" s="378"/>
      <c r="F137" s="389"/>
      <c r="G137" s="381"/>
      <c r="H137" s="372"/>
    </row>
    <row r="138" spans="1:8" ht="12.75">
      <c r="A138" s="390"/>
      <c r="B138" s="312"/>
      <c r="C138" s="390"/>
      <c r="D138" s="390"/>
      <c r="E138" s="390"/>
      <c r="F138" s="390"/>
      <c r="G138" s="390"/>
      <c r="H138" s="372"/>
    </row>
    <row r="139" spans="1:8" ht="12.75">
      <c r="A139" s="391"/>
      <c r="B139" s="312"/>
      <c r="C139" s="355"/>
      <c r="D139" s="392"/>
      <c r="E139" s="393"/>
      <c r="F139" s="394"/>
      <c r="G139" s="367"/>
      <c r="H139" s="372"/>
    </row>
    <row r="140" spans="1:8" ht="12.75">
      <c r="A140" s="391"/>
      <c r="B140" s="312"/>
      <c r="C140" s="355"/>
      <c r="D140" s="356"/>
      <c r="E140" s="355"/>
      <c r="F140" s="391"/>
      <c r="G140" s="355"/>
      <c r="H140" s="372"/>
    </row>
    <row r="141" spans="1:8" ht="12.75">
      <c r="A141" s="372"/>
      <c r="B141" s="372"/>
      <c r="C141" s="372"/>
      <c r="D141" s="372"/>
      <c r="E141" s="372"/>
      <c r="F141" s="372"/>
      <c r="G141" s="372"/>
      <c r="H141" s="372"/>
    </row>
    <row r="142" spans="1:8" ht="12.75">
      <c r="A142" s="372"/>
      <c r="B142" s="372"/>
      <c r="C142" s="372"/>
      <c r="D142" s="372"/>
      <c r="E142" s="372"/>
      <c r="F142" s="372"/>
      <c r="G142" s="372"/>
      <c r="H142" s="372"/>
    </row>
    <row r="143" spans="1:8" ht="12.75">
      <c r="A143" s="372"/>
      <c r="B143" s="372"/>
      <c r="C143" s="372"/>
      <c r="D143" s="372"/>
      <c r="E143" s="372"/>
      <c r="F143" s="372"/>
      <c r="G143" s="372"/>
      <c r="H143" s="372"/>
    </row>
    <row r="144" spans="1:8" ht="12.75">
      <c r="A144" s="372"/>
      <c r="B144" s="372"/>
      <c r="C144" s="372"/>
      <c r="D144" s="372"/>
      <c r="E144" s="372"/>
      <c r="F144" s="372"/>
      <c r="G144" s="372"/>
      <c r="H144" s="372"/>
    </row>
    <row r="145" spans="1:8" ht="12.75">
      <c r="A145" s="372"/>
      <c r="B145" s="372"/>
      <c r="C145" s="372"/>
      <c r="D145" s="372"/>
      <c r="E145" s="372"/>
      <c r="F145" s="372"/>
      <c r="G145" s="372"/>
      <c r="H145" s="372"/>
    </row>
    <row r="146" spans="1:8" ht="12.75">
      <c r="A146" s="372"/>
      <c r="B146" s="372"/>
      <c r="C146" s="372"/>
      <c r="D146" s="372"/>
      <c r="E146" s="372"/>
      <c r="F146" s="372"/>
      <c r="G146" s="372"/>
      <c r="H146" s="372"/>
    </row>
    <row r="147" spans="1:8" ht="12.75">
      <c r="A147" s="372"/>
      <c r="B147" s="372"/>
      <c r="C147" s="372"/>
      <c r="D147" s="372"/>
      <c r="E147" s="372"/>
      <c r="F147" s="372"/>
      <c r="G147" s="372"/>
      <c r="H147" s="372"/>
    </row>
    <row r="148" spans="1:8" ht="12.75">
      <c r="A148" s="372"/>
      <c r="B148" s="372"/>
      <c r="C148" s="372"/>
      <c r="D148" s="372"/>
      <c r="E148" s="372"/>
      <c r="F148" s="372"/>
      <c r="G148" s="372"/>
      <c r="H148" s="372"/>
    </row>
    <row r="149" spans="1:8" ht="12.75">
      <c r="A149" s="372"/>
      <c r="B149" s="372"/>
      <c r="C149" s="372"/>
      <c r="D149" s="372"/>
      <c r="E149" s="372"/>
      <c r="F149" s="372"/>
      <c r="G149" s="372"/>
      <c r="H149" s="372"/>
    </row>
    <row r="150" spans="1:8" ht="12.75">
      <c r="A150" s="372"/>
      <c r="B150" s="372"/>
      <c r="C150" s="372"/>
      <c r="D150" s="372"/>
      <c r="E150" s="372"/>
      <c r="F150" s="372"/>
      <c r="G150" s="372"/>
      <c r="H150" s="372"/>
    </row>
    <row r="151" spans="1:8" ht="12.75">
      <c r="A151" s="372"/>
      <c r="B151" s="372"/>
      <c r="C151" s="372"/>
      <c r="D151" s="372"/>
      <c r="E151" s="372"/>
      <c r="F151" s="372"/>
      <c r="G151" s="372"/>
      <c r="H151" s="372"/>
    </row>
    <row r="152" spans="1:8" ht="12.75">
      <c r="A152" s="372"/>
      <c r="B152" s="372"/>
      <c r="C152" s="372"/>
      <c r="D152" s="372"/>
      <c r="E152" s="372"/>
      <c r="F152" s="372"/>
      <c r="G152" s="372"/>
      <c r="H152" s="372"/>
    </row>
    <row r="153" spans="1:8" ht="12.75">
      <c r="A153" s="372"/>
      <c r="B153" s="372"/>
      <c r="C153" s="372"/>
      <c r="D153" s="372"/>
      <c r="E153" s="372"/>
      <c r="F153" s="372"/>
      <c r="G153" s="372"/>
      <c r="H153" s="372"/>
    </row>
    <row r="154" spans="1:8" ht="12.75">
      <c r="A154" s="372"/>
      <c r="B154" s="372"/>
      <c r="C154" s="372"/>
      <c r="D154" s="372"/>
      <c r="E154" s="372"/>
      <c r="F154" s="372"/>
      <c r="G154" s="372"/>
      <c r="H154" s="372"/>
    </row>
    <row r="155" spans="1:8" ht="12.75">
      <c r="A155" s="372"/>
      <c r="B155" s="372"/>
      <c r="C155" s="372"/>
      <c r="D155" s="372"/>
      <c r="E155" s="372"/>
      <c r="F155" s="372"/>
      <c r="G155" s="372"/>
      <c r="H155" s="372"/>
    </row>
    <row r="156" spans="1:8" ht="12.75">
      <c r="A156" s="372"/>
      <c r="B156" s="372"/>
      <c r="C156" s="372"/>
      <c r="D156" s="372"/>
      <c r="E156" s="372"/>
      <c r="F156" s="372"/>
      <c r="G156" s="372"/>
      <c r="H156" s="372"/>
    </row>
  </sheetData>
  <sheetProtection password="C805" sheet="1" formatCells="0" formatColumns="0" formatRows="0" selectLockedCells="1"/>
  <mergeCells count="12">
    <mergeCell ref="A8:B8"/>
    <mergeCell ref="C8:D8"/>
    <mergeCell ref="A10:B10"/>
    <mergeCell ref="C10:D10"/>
    <mergeCell ref="E10:F10"/>
    <mergeCell ref="A14:G14"/>
    <mergeCell ref="A1:A5"/>
    <mergeCell ref="B1:G1"/>
    <mergeCell ref="B2:G2"/>
    <mergeCell ref="B3:F3"/>
    <mergeCell ref="B4:G4"/>
    <mergeCell ref="C6:E6"/>
  </mergeCells>
  <printOptions horizontalCentered="1"/>
  <pageMargins left="0.5118110236220472" right="0.5118110236220472" top="0.5905511811023623" bottom="0.5905511811023623" header="0.5118110236220472" footer="0.5118110236220472"/>
  <pageSetup fitToHeight="1" fitToWidth="1"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dimension ref="A1:Z552"/>
  <sheetViews>
    <sheetView zoomScaleSheetLayoutView="70" workbookViewId="0" topLeftCell="A19">
      <selection activeCell="U51" sqref="U51"/>
    </sheetView>
  </sheetViews>
  <sheetFormatPr defaultColWidth="9.140625" defaultRowHeight="12.75"/>
  <cols>
    <col min="1" max="1" width="16.7109375" style="420" customWidth="1"/>
    <col min="2" max="2" width="65.57421875" style="420" customWidth="1"/>
    <col min="3" max="3" width="12.28125" style="443" customWidth="1"/>
    <col min="4" max="4" width="26.57421875" style="444" customWidth="1"/>
    <col min="5" max="5" width="23.140625" style="420" bestFit="1" customWidth="1"/>
    <col min="6" max="6" width="22.57421875" style="420" bestFit="1" customWidth="1"/>
    <col min="7" max="20" width="25.28125" style="420" bestFit="1" customWidth="1"/>
    <col min="21" max="21" width="25.7109375" style="420" bestFit="1" customWidth="1"/>
    <col min="22" max="22" width="25.28125" style="420" bestFit="1" customWidth="1"/>
    <col min="23" max="24" width="9.140625" style="420" customWidth="1"/>
    <col min="25" max="16384" width="9.140625" style="420" customWidth="1"/>
  </cols>
  <sheetData>
    <row r="1" spans="1:22" s="397" customFormat="1" ht="30.75" customHeight="1">
      <c r="A1" s="564"/>
      <c r="B1" s="564"/>
      <c r="C1" s="564"/>
      <c r="D1" s="564"/>
      <c r="E1" s="51"/>
      <c r="F1" s="51"/>
      <c r="G1" s="52"/>
      <c r="H1" s="52"/>
      <c r="I1" s="52"/>
      <c r="J1" s="52"/>
      <c r="K1" s="52"/>
      <c r="L1" s="52"/>
      <c r="M1" s="52"/>
      <c r="N1" s="52"/>
      <c r="O1" s="52"/>
      <c r="P1" s="52"/>
      <c r="Q1" s="50"/>
      <c r="R1" s="50"/>
      <c r="S1" s="50"/>
      <c r="T1" s="50"/>
      <c r="U1" s="50"/>
      <c r="V1" s="50"/>
    </row>
    <row r="2" spans="1:22" s="397" customFormat="1" ht="22.5" customHeight="1">
      <c r="A2" s="509"/>
      <c r="B2" s="509"/>
      <c r="C2" s="509"/>
      <c r="D2" s="509"/>
      <c r="E2" s="51"/>
      <c r="F2" s="51"/>
      <c r="G2" s="53"/>
      <c r="H2" s="53"/>
      <c r="I2" s="53"/>
      <c r="J2" s="53"/>
      <c r="K2" s="53"/>
      <c r="L2" s="53"/>
      <c r="M2" s="53"/>
      <c r="N2" s="53"/>
      <c r="O2" s="53"/>
      <c r="P2" s="53"/>
      <c r="Q2" s="30"/>
      <c r="R2" s="30"/>
      <c r="S2" s="30"/>
      <c r="T2" s="30"/>
      <c r="U2" s="30"/>
      <c r="V2" s="30"/>
    </row>
    <row r="3" spans="1:22" s="397" customFormat="1" ht="9.75" customHeight="1">
      <c r="A3" s="51"/>
      <c r="B3" s="51"/>
      <c r="C3" s="53"/>
      <c r="D3" s="53"/>
      <c r="E3" s="51"/>
      <c r="F3" s="51"/>
      <c r="G3" s="29"/>
      <c r="H3" s="51"/>
      <c r="I3" s="51"/>
      <c r="J3" s="51"/>
      <c r="K3" s="51"/>
      <c r="L3" s="51"/>
      <c r="M3" s="51"/>
      <c r="N3" s="51"/>
      <c r="O3" s="51"/>
      <c r="P3" s="51"/>
      <c r="Q3" s="51"/>
      <c r="R3" s="51"/>
      <c r="S3" s="51"/>
      <c r="T3" s="51"/>
      <c r="U3" s="51"/>
      <c r="V3" s="51"/>
    </row>
    <row r="4" spans="1:22" s="397" customFormat="1" ht="18">
      <c r="A4" s="511"/>
      <c r="B4" s="511"/>
      <c r="C4" s="511"/>
      <c r="D4" s="511"/>
      <c r="E4" s="51"/>
      <c r="F4" s="51"/>
      <c r="G4" s="54"/>
      <c r="H4" s="54"/>
      <c r="I4" s="54"/>
      <c r="J4" s="54"/>
      <c r="K4" s="54"/>
      <c r="L4" s="54"/>
      <c r="M4" s="54"/>
      <c r="N4" s="54"/>
      <c r="O4" s="54"/>
      <c r="P4" s="54"/>
      <c r="Q4" s="31"/>
      <c r="R4" s="31"/>
      <c r="S4" s="31"/>
      <c r="T4" s="31"/>
      <c r="U4" s="31"/>
      <c r="V4" s="31"/>
    </row>
    <row r="5" spans="1:22" s="397" customFormat="1" ht="25.5" customHeight="1" thickBot="1">
      <c r="A5" s="29"/>
      <c r="B5" s="29"/>
      <c r="C5" s="55"/>
      <c r="D5" s="56"/>
      <c r="E5" s="51"/>
      <c r="F5" s="51"/>
      <c r="G5" s="29"/>
      <c r="H5" s="29"/>
      <c r="I5" s="51"/>
      <c r="J5" s="51"/>
      <c r="K5" s="51"/>
      <c r="L5" s="51"/>
      <c r="M5" s="51"/>
      <c r="N5" s="51"/>
      <c r="O5" s="51"/>
      <c r="P5" s="51"/>
      <c r="Q5" s="51"/>
      <c r="R5" s="51"/>
      <c r="S5" s="51"/>
      <c r="T5" s="51"/>
      <c r="U5" s="51"/>
      <c r="V5" s="51"/>
    </row>
    <row r="6" spans="1:22" s="74" customFormat="1" ht="7.5" customHeight="1">
      <c r="A6" s="399"/>
      <c r="B6" s="400"/>
      <c r="C6" s="400"/>
      <c r="D6" s="400"/>
      <c r="E6" s="400"/>
      <c r="F6" s="400"/>
      <c r="G6" s="70"/>
      <c r="H6" s="70"/>
      <c r="I6" s="70"/>
      <c r="J6" s="70"/>
      <c r="K6" s="70"/>
      <c r="L6" s="70"/>
      <c r="M6" s="70"/>
      <c r="N6" s="70"/>
      <c r="O6" s="70"/>
      <c r="P6" s="70"/>
      <c r="Q6" s="70"/>
      <c r="R6" s="70"/>
      <c r="S6" s="70"/>
      <c r="T6" s="70"/>
      <c r="U6" s="70"/>
      <c r="V6" s="70"/>
    </row>
    <row r="7" spans="1:22" s="403" customFormat="1" ht="15.75" customHeight="1">
      <c r="A7" s="82" t="s">
        <v>0</v>
      </c>
      <c r="B7" s="522" t="str">
        <f>Orçamento!D5</f>
        <v>CRECHE PROINFÂNCIA - JARDIM ROSEMARY</v>
      </c>
      <c r="C7" s="522"/>
      <c r="D7" s="522"/>
      <c r="E7" s="565" t="str">
        <f>Orçamento!$F$7</f>
        <v>Área de intervenção:</v>
      </c>
      <c r="F7" s="565"/>
      <c r="G7" s="565"/>
      <c r="H7" s="566">
        <f>Orçamento!$H$7</f>
        <v>1514.3</v>
      </c>
      <c r="I7" s="566"/>
      <c r="J7" s="566"/>
      <c r="K7" s="401"/>
      <c r="L7" s="402"/>
      <c r="M7" s="401"/>
      <c r="N7" s="402"/>
      <c r="O7" s="401"/>
      <c r="P7" s="402"/>
      <c r="Q7" s="401"/>
      <c r="R7" s="402"/>
      <c r="S7" s="401"/>
      <c r="T7" s="402"/>
      <c r="U7" s="401"/>
      <c r="V7" s="402"/>
    </row>
    <row r="8" spans="1:22" s="403" customFormat="1" ht="6" customHeight="1">
      <c r="A8" s="404"/>
      <c r="C8" s="405"/>
      <c r="D8" s="405"/>
      <c r="E8" s="406"/>
      <c r="F8" s="401"/>
      <c r="G8" s="401"/>
      <c r="H8" s="78"/>
      <c r="I8" s="78"/>
      <c r="J8" s="78"/>
      <c r="K8" s="406"/>
      <c r="L8" s="78"/>
      <c r="M8" s="406"/>
      <c r="N8" s="78"/>
      <c r="O8" s="406"/>
      <c r="P8" s="78"/>
      <c r="Q8" s="406"/>
      <c r="R8" s="78"/>
      <c r="S8" s="406"/>
      <c r="T8" s="78"/>
      <c r="U8" s="406"/>
      <c r="V8" s="78"/>
    </row>
    <row r="9" spans="1:22" s="403" customFormat="1" ht="15.75" customHeight="1">
      <c r="A9" s="92" t="str">
        <f>CONCATENATE(Orçamento!A7," ",Orçamento!D7)</f>
        <v>Tipo de Intervenção:  CONSTRUÇÃO</v>
      </c>
      <c r="B9" s="405"/>
      <c r="C9" s="93"/>
      <c r="D9" s="93"/>
      <c r="E9" s="570" t="str">
        <f>Orçamento!$F$9</f>
        <v>Investimento:</v>
      </c>
      <c r="F9" s="570"/>
      <c r="G9" s="570"/>
      <c r="H9" s="571" t="e">
        <f>Orçamento!$H$9</f>
        <v>#VALUE!</v>
      </c>
      <c r="I9" s="571"/>
      <c r="J9" s="571"/>
      <c r="K9" s="407"/>
      <c r="L9" s="408"/>
      <c r="M9" s="407"/>
      <c r="N9" s="408"/>
      <c r="O9" s="407"/>
      <c r="P9" s="408"/>
      <c r="Q9" s="407"/>
      <c r="R9" s="408"/>
      <c r="S9" s="407"/>
      <c r="T9" s="408"/>
      <c r="U9" s="407"/>
      <c r="V9" s="408"/>
    </row>
    <row r="10" spans="1:22" s="403" customFormat="1" ht="6" customHeight="1">
      <c r="A10" s="82"/>
      <c r="B10" s="405"/>
      <c r="C10" s="405"/>
      <c r="D10" s="405"/>
      <c r="E10" s="406"/>
      <c r="F10" s="401"/>
      <c r="G10" s="401"/>
      <c r="H10" s="78"/>
      <c r="I10" s="78"/>
      <c r="J10" s="78"/>
      <c r="K10" s="406"/>
      <c r="L10" s="78"/>
      <c r="M10" s="406"/>
      <c r="N10" s="78"/>
      <c r="O10" s="406"/>
      <c r="P10" s="78"/>
      <c r="Q10" s="406"/>
      <c r="R10" s="78"/>
      <c r="S10" s="406"/>
      <c r="T10" s="78"/>
      <c r="U10" s="406"/>
      <c r="V10" s="78"/>
    </row>
    <row r="11" spans="1:22" s="403" customFormat="1" ht="15.75" customHeight="1">
      <c r="A11" s="92" t="s">
        <v>3</v>
      </c>
      <c r="B11" s="93" t="str">
        <f>Orçamento!D9</f>
        <v>RUA SERRA DO NORTE, 155, JD. ROSEMARY, ITAPEVI - SP</v>
      </c>
      <c r="C11" s="286"/>
      <c r="D11" s="286"/>
      <c r="E11" s="565" t="str">
        <f>Orçamento!$F$11</f>
        <v>Invest./Área:</v>
      </c>
      <c r="F11" s="565"/>
      <c r="G11" s="565"/>
      <c r="H11" s="569" t="e">
        <f>Orçamento!$H$11</f>
        <v>#VALUE!</v>
      </c>
      <c r="I11" s="569"/>
      <c r="J11" s="569"/>
      <c r="K11" s="401"/>
      <c r="L11" s="409"/>
      <c r="M11" s="401"/>
      <c r="N11" s="409"/>
      <c r="O11" s="401"/>
      <c r="P11" s="409"/>
      <c r="Q11" s="401"/>
      <c r="R11" s="409"/>
      <c r="S11" s="401"/>
      <c r="T11" s="409"/>
      <c r="U11" s="401"/>
      <c r="V11" s="409"/>
    </row>
    <row r="12" spans="1:6" s="74" customFormat="1" ht="6" customHeight="1" thickBot="1">
      <c r="A12" s="410"/>
      <c r="B12" s="411"/>
      <c r="C12" s="411"/>
      <c r="D12" s="411"/>
      <c r="E12" s="398"/>
      <c r="F12" s="398"/>
    </row>
    <row r="13" spans="1:22" s="413" customFormat="1" ht="12" customHeight="1" thickBot="1">
      <c r="A13" s="412"/>
      <c r="B13" s="400"/>
      <c r="C13" s="400"/>
      <c r="D13" s="400"/>
      <c r="E13" s="400"/>
      <c r="F13" s="400"/>
      <c r="G13" s="400"/>
      <c r="H13" s="400"/>
      <c r="I13" s="400"/>
      <c r="J13" s="400"/>
      <c r="K13" s="400"/>
      <c r="L13" s="400"/>
      <c r="M13" s="400"/>
      <c r="N13" s="400"/>
      <c r="O13" s="400"/>
      <c r="P13" s="400"/>
      <c r="Q13" s="412"/>
      <c r="R13" s="412"/>
      <c r="S13" s="412"/>
      <c r="T13" s="412"/>
      <c r="U13" s="412"/>
      <c r="V13" s="412"/>
    </row>
    <row r="14" spans="1:22" s="415" customFormat="1" ht="18.75" thickBot="1">
      <c r="A14" s="562" t="s">
        <v>173</v>
      </c>
      <c r="B14" s="563" t="s">
        <v>174</v>
      </c>
      <c r="C14" s="414" t="s">
        <v>175</v>
      </c>
      <c r="D14" s="414" t="s">
        <v>176</v>
      </c>
      <c r="E14" s="567">
        <v>1</v>
      </c>
      <c r="F14" s="567">
        <f aca="true" t="shared" si="0" ref="F14:V14">E14+1</f>
        <v>2</v>
      </c>
      <c r="G14" s="567">
        <f t="shared" si="0"/>
        <v>3</v>
      </c>
      <c r="H14" s="567">
        <f t="shared" si="0"/>
        <v>4</v>
      </c>
      <c r="I14" s="567">
        <f t="shared" si="0"/>
        <v>5</v>
      </c>
      <c r="J14" s="567">
        <f t="shared" si="0"/>
        <v>6</v>
      </c>
      <c r="K14" s="567">
        <f t="shared" si="0"/>
        <v>7</v>
      </c>
      <c r="L14" s="567">
        <f t="shared" si="0"/>
        <v>8</v>
      </c>
      <c r="M14" s="567">
        <f t="shared" si="0"/>
        <v>9</v>
      </c>
      <c r="N14" s="567">
        <f t="shared" si="0"/>
        <v>10</v>
      </c>
      <c r="O14" s="567">
        <f t="shared" si="0"/>
        <v>11</v>
      </c>
      <c r="P14" s="567">
        <f t="shared" si="0"/>
        <v>12</v>
      </c>
      <c r="Q14" s="567">
        <f t="shared" si="0"/>
        <v>13</v>
      </c>
      <c r="R14" s="567">
        <f t="shared" si="0"/>
        <v>14</v>
      </c>
      <c r="S14" s="567">
        <f t="shared" si="0"/>
        <v>15</v>
      </c>
      <c r="T14" s="567">
        <f t="shared" si="0"/>
        <v>16</v>
      </c>
      <c r="U14" s="567">
        <f t="shared" si="0"/>
        <v>17</v>
      </c>
      <c r="V14" s="572">
        <f t="shared" si="0"/>
        <v>18</v>
      </c>
    </row>
    <row r="15" spans="1:22" s="415" customFormat="1" ht="18.75" thickBot="1">
      <c r="A15" s="562"/>
      <c r="B15" s="563"/>
      <c r="C15" s="416" t="s">
        <v>12</v>
      </c>
      <c r="D15" s="416" t="s">
        <v>13</v>
      </c>
      <c r="E15" s="568"/>
      <c r="F15" s="568"/>
      <c r="G15" s="568"/>
      <c r="H15" s="568"/>
      <c r="I15" s="568"/>
      <c r="J15" s="568"/>
      <c r="K15" s="568"/>
      <c r="L15" s="568"/>
      <c r="M15" s="568"/>
      <c r="N15" s="568"/>
      <c r="O15" s="568"/>
      <c r="P15" s="568"/>
      <c r="Q15" s="568"/>
      <c r="R15" s="568"/>
      <c r="S15" s="568"/>
      <c r="T15" s="568"/>
      <c r="U15" s="568"/>
      <c r="V15" s="573"/>
    </row>
    <row r="16" spans="1:22" ht="12" customHeight="1" thickBot="1">
      <c r="A16" s="417"/>
      <c r="B16" s="417"/>
      <c r="C16" s="417"/>
      <c r="D16" s="417"/>
      <c r="E16" s="418"/>
      <c r="F16" s="418"/>
      <c r="G16" s="419"/>
      <c r="H16" s="419"/>
      <c r="I16" s="419"/>
      <c r="J16" s="419"/>
      <c r="K16" s="419"/>
      <c r="L16" s="419"/>
      <c r="M16" s="419"/>
      <c r="N16" s="419"/>
      <c r="O16" s="419"/>
      <c r="P16" s="419"/>
      <c r="Q16" s="419"/>
      <c r="R16" s="419"/>
      <c r="S16" s="419"/>
      <c r="T16" s="419"/>
      <c r="U16" s="419"/>
      <c r="V16" s="419"/>
    </row>
    <row r="17" spans="1:23" ht="23.25" customHeight="1">
      <c r="A17" s="559">
        <f>Orçamento!A14</f>
        <v>1</v>
      </c>
      <c r="B17" s="560" t="str">
        <f>VLOOKUP(A17,Orçamento!$A$14:$I$608,4,FALSE)</f>
        <v>ADMINISTRAÇÃO LOCAL E SERVIÇOS PRELIMINARES</v>
      </c>
      <c r="C17" s="560" t="e">
        <f>VLOOKUP(B17,Orçamento!$D$14:$I$608,6,FALSE)</f>
        <v>#DIV/0!</v>
      </c>
      <c r="D17" s="561" t="e">
        <f>Resumo!D16</f>
        <v>#VALUE!</v>
      </c>
      <c r="E17" s="57">
        <v>0</v>
      </c>
      <c r="F17" s="58">
        <v>0</v>
      </c>
      <c r="G17" s="58">
        <v>0</v>
      </c>
      <c r="H17" s="58">
        <v>0</v>
      </c>
      <c r="I17" s="58">
        <v>0</v>
      </c>
      <c r="J17" s="58">
        <v>0</v>
      </c>
      <c r="K17" s="58">
        <v>0</v>
      </c>
      <c r="L17" s="58">
        <v>0</v>
      </c>
      <c r="M17" s="58">
        <v>0</v>
      </c>
      <c r="N17" s="58">
        <v>0</v>
      </c>
      <c r="O17" s="58">
        <v>0</v>
      </c>
      <c r="P17" s="58">
        <v>0</v>
      </c>
      <c r="Q17" s="58">
        <v>0</v>
      </c>
      <c r="R17" s="58">
        <v>0</v>
      </c>
      <c r="S17" s="58">
        <v>0</v>
      </c>
      <c r="T17" s="58">
        <v>0</v>
      </c>
      <c r="U17" s="58">
        <v>0</v>
      </c>
      <c r="V17" s="59">
        <v>0</v>
      </c>
      <c r="W17" s="421"/>
    </row>
    <row r="18" spans="1:23" ht="14.25" customHeight="1">
      <c r="A18" s="549"/>
      <c r="B18" s="553"/>
      <c r="C18" s="553"/>
      <c r="D18" s="555"/>
      <c r="E18" s="422" t="e">
        <f>E17*$D17</f>
        <v>#VALUE!</v>
      </c>
      <c r="F18" s="423" t="e">
        <f aca="true" t="shared" si="1" ref="F18:V18">F17*$D17</f>
        <v>#VALUE!</v>
      </c>
      <c r="G18" s="423" t="e">
        <f t="shared" si="1"/>
        <v>#VALUE!</v>
      </c>
      <c r="H18" s="423" t="e">
        <f t="shared" si="1"/>
        <v>#VALUE!</v>
      </c>
      <c r="I18" s="423" t="e">
        <f t="shared" si="1"/>
        <v>#VALUE!</v>
      </c>
      <c r="J18" s="423" t="e">
        <f t="shared" si="1"/>
        <v>#VALUE!</v>
      </c>
      <c r="K18" s="423" t="e">
        <f t="shared" si="1"/>
        <v>#VALUE!</v>
      </c>
      <c r="L18" s="423" t="e">
        <f t="shared" si="1"/>
        <v>#VALUE!</v>
      </c>
      <c r="M18" s="423" t="e">
        <f t="shared" si="1"/>
        <v>#VALUE!</v>
      </c>
      <c r="N18" s="423" t="e">
        <f t="shared" si="1"/>
        <v>#VALUE!</v>
      </c>
      <c r="O18" s="423" t="e">
        <f t="shared" si="1"/>
        <v>#VALUE!</v>
      </c>
      <c r="P18" s="423" t="e">
        <f t="shared" si="1"/>
        <v>#VALUE!</v>
      </c>
      <c r="Q18" s="423" t="e">
        <f t="shared" si="1"/>
        <v>#VALUE!</v>
      </c>
      <c r="R18" s="423" t="e">
        <f t="shared" si="1"/>
        <v>#VALUE!</v>
      </c>
      <c r="S18" s="423" t="e">
        <f t="shared" si="1"/>
        <v>#VALUE!</v>
      </c>
      <c r="T18" s="423" t="e">
        <f t="shared" si="1"/>
        <v>#VALUE!</v>
      </c>
      <c r="U18" s="423" t="e">
        <f t="shared" si="1"/>
        <v>#VALUE!</v>
      </c>
      <c r="V18" s="424" t="e">
        <f t="shared" si="1"/>
        <v>#VALUE!</v>
      </c>
      <c r="W18" s="421"/>
    </row>
    <row r="19" spans="1:23" ht="23.25" customHeight="1">
      <c r="A19" s="548">
        <f>Orçamento!A41</f>
        <v>2</v>
      </c>
      <c r="B19" s="550" t="str">
        <f>VLOOKUP(A19,Orçamento!$A$14:$I$608,4,FALSE)</f>
        <v>MOVIMENTAÇÃO DE TERRA </v>
      </c>
      <c r="C19" s="552" t="e">
        <f>VLOOKUP(B19,Orçamento!$D$14:$I$608,6,FALSE)</f>
        <v>#DIV/0!</v>
      </c>
      <c r="D19" s="554" t="e">
        <f>Resumo!D17</f>
        <v>#VALUE!</v>
      </c>
      <c r="E19" s="60">
        <v>0</v>
      </c>
      <c r="F19" s="61">
        <v>0</v>
      </c>
      <c r="G19" s="61">
        <v>0</v>
      </c>
      <c r="H19" s="61">
        <v>0</v>
      </c>
      <c r="I19" s="61">
        <v>0</v>
      </c>
      <c r="J19" s="61">
        <v>0</v>
      </c>
      <c r="K19" s="61">
        <v>0</v>
      </c>
      <c r="L19" s="61">
        <v>0</v>
      </c>
      <c r="M19" s="61">
        <v>0</v>
      </c>
      <c r="N19" s="61">
        <v>0</v>
      </c>
      <c r="O19" s="61">
        <v>0</v>
      </c>
      <c r="P19" s="61">
        <v>0</v>
      </c>
      <c r="Q19" s="61">
        <v>0</v>
      </c>
      <c r="R19" s="61">
        <v>0</v>
      </c>
      <c r="S19" s="61">
        <v>0</v>
      </c>
      <c r="T19" s="61">
        <v>0</v>
      </c>
      <c r="U19" s="61">
        <v>0</v>
      </c>
      <c r="V19" s="62">
        <v>0</v>
      </c>
      <c r="W19" s="421"/>
    </row>
    <row r="20" spans="1:23" ht="14.25" customHeight="1">
      <c r="A20" s="549"/>
      <c r="B20" s="551"/>
      <c r="C20" s="553"/>
      <c r="D20" s="555"/>
      <c r="E20" s="422" t="e">
        <f aca="true" t="shared" si="2" ref="E20:V20">E19*$D19</f>
        <v>#VALUE!</v>
      </c>
      <c r="F20" s="423" t="e">
        <f t="shared" si="2"/>
        <v>#VALUE!</v>
      </c>
      <c r="G20" s="423" t="e">
        <f t="shared" si="2"/>
        <v>#VALUE!</v>
      </c>
      <c r="H20" s="423" t="e">
        <f t="shared" si="2"/>
        <v>#VALUE!</v>
      </c>
      <c r="I20" s="423" t="e">
        <f t="shared" si="2"/>
        <v>#VALUE!</v>
      </c>
      <c r="J20" s="423" t="e">
        <f t="shared" si="2"/>
        <v>#VALUE!</v>
      </c>
      <c r="K20" s="423" t="e">
        <f t="shared" si="2"/>
        <v>#VALUE!</v>
      </c>
      <c r="L20" s="423" t="e">
        <f t="shared" si="2"/>
        <v>#VALUE!</v>
      </c>
      <c r="M20" s="423" t="e">
        <f t="shared" si="2"/>
        <v>#VALUE!</v>
      </c>
      <c r="N20" s="423" t="e">
        <f t="shared" si="2"/>
        <v>#VALUE!</v>
      </c>
      <c r="O20" s="423" t="e">
        <f t="shared" si="2"/>
        <v>#VALUE!</v>
      </c>
      <c r="P20" s="423" t="e">
        <f t="shared" si="2"/>
        <v>#VALUE!</v>
      </c>
      <c r="Q20" s="423" t="e">
        <f t="shared" si="2"/>
        <v>#VALUE!</v>
      </c>
      <c r="R20" s="423" t="e">
        <f t="shared" si="2"/>
        <v>#VALUE!</v>
      </c>
      <c r="S20" s="423" t="e">
        <f t="shared" si="2"/>
        <v>#VALUE!</v>
      </c>
      <c r="T20" s="423" t="e">
        <f t="shared" si="2"/>
        <v>#VALUE!</v>
      </c>
      <c r="U20" s="423" t="e">
        <f t="shared" si="2"/>
        <v>#VALUE!</v>
      </c>
      <c r="V20" s="424" t="e">
        <f t="shared" si="2"/>
        <v>#VALUE!</v>
      </c>
      <c r="W20" s="421"/>
    </row>
    <row r="21" spans="1:23" ht="23.25" customHeight="1">
      <c r="A21" s="548">
        <f>Orçamento!A55</f>
        <v>3</v>
      </c>
      <c r="B21" s="550" t="str">
        <f>VLOOKUP(A21,Orçamento!$A$14:$I$608,4,FALSE)</f>
        <v>FUNDAÇÃO </v>
      </c>
      <c r="C21" s="552" t="e">
        <f>VLOOKUP(B21,Orçamento!$D$14:$I$608,6,FALSE)</f>
        <v>#DIV/0!</v>
      </c>
      <c r="D21" s="554" t="e">
        <f>Resumo!D18</f>
        <v>#VALUE!</v>
      </c>
      <c r="E21" s="60">
        <v>0</v>
      </c>
      <c r="F21" s="61">
        <v>0</v>
      </c>
      <c r="G21" s="61">
        <v>0</v>
      </c>
      <c r="H21" s="61">
        <v>0</v>
      </c>
      <c r="I21" s="61">
        <v>0</v>
      </c>
      <c r="J21" s="61">
        <v>0</v>
      </c>
      <c r="K21" s="61">
        <v>0</v>
      </c>
      <c r="L21" s="61">
        <v>0</v>
      </c>
      <c r="M21" s="61">
        <v>0</v>
      </c>
      <c r="N21" s="61">
        <v>0</v>
      </c>
      <c r="O21" s="61">
        <v>0</v>
      </c>
      <c r="P21" s="61">
        <v>0</v>
      </c>
      <c r="Q21" s="61">
        <v>0</v>
      </c>
      <c r="R21" s="61">
        <v>0</v>
      </c>
      <c r="S21" s="61">
        <v>0</v>
      </c>
      <c r="T21" s="61">
        <v>0</v>
      </c>
      <c r="U21" s="61">
        <v>0</v>
      </c>
      <c r="V21" s="62">
        <v>0</v>
      </c>
      <c r="W21" s="421"/>
    </row>
    <row r="22" spans="1:23" ht="14.25" customHeight="1">
      <c r="A22" s="549"/>
      <c r="B22" s="551"/>
      <c r="C22" s="553"/>
      <c r="D22" s="555"/>
      <c r="E22" s="422" t="e">
        <f aca="true" t="shared" si="3" ref="E22:V22">E21*$D21</f>
        <v>#VALUE!</v>
      </c>
      <c r="F22" s="423" t="e">
        <f t="shared" si="3"/>
        <v>#VALUE!</v>
      </c>
      <c r="G22" s="423" t="e">
        <f t="shared" si="3"/>
        <v>#VALUE!</v>
      </c>
      <c r="H22" s="423" t="e">
        <f t="shared" si="3"/>
        <v>#VALUE!</v>
      </c>
      <c r="I22" s="423" t="e">
        <f t="shared" si="3"/>
        <v>#VALUE!</v>
      </c>
      <c r="J22" s="423" t="e">
        <f t="shared" si="3"/>
        <v>#VALUE!</v>
      </c>
      <c r="K22" s="423" t="e">
        <f t="shared" si="3"/>
        <v>#VALUE!</v>
      </c>
      <c r="L22" s="423" t="e">
        <f t="shared" si="3"/>
        <v>#VALUE!</v>
      </c>
      <c r="M22" s="423" t="e">
        <f t="shared" si="3"/>
        <v>#VALUE!</v>
      </c>
      <c r="N22" s="423" t="e">
        <f t="shared" si="3"/>
        <v>#VALUE!</v>
      </c>
      <c r="O22" s="423" t="e">
        <f t="shared" si="3"/>
        <v>#VALUE!</v>
      </c>
      <c r="P22" s="423" t="e">
        <f t="shared" si="3"/>
        <v>#VALUE!</v>
      </c>
      <c r="Q22" s="423" t="e">
        <f t="shared" si="3"/>
        <v>#VALUE!</v>
      </c>
      <c r="R22" s="423" t="e">
        <f t="shared" si="3"/>
        <v>#VALUE!</v>
      </c>
      <c r="S22" s="423" t="e">
        <f t="shared" si="3"/>
        <v>#VALUE!</v>
      </c>
      <c r="T22" s="423" t="e">
        <f t="shared" si="3"/>
        <v>#VALUE!</v>
      </c>
      <c r="U22" s="423" t="e">
        <f t="shared" si="3"/>
        <v>#VALUE!</v>
      </c>
      <c r="V22" s="424" t="e">
        <f t="shared" si="3"/>
        <v>#VALUE!</v>
      </c>
      <c r="W22" s="421"/>
    </row>
    <row r="23" spans="1:23" ht="23.25" customHeight="1">
      <c r="A23" s="548">
        <f>Orçamento!A101</f>
        <v>4</v>
      </c>
      <c r="B23" s="550" t="str">
        <f>VLOOKUP(A23,Orçamento!$A$14:$I$608,4,FALSE)</f>
        <v>SUPERESTRUTURA</v>
      </c>
      <c r="C23" s="552" t="e">
        <f>VLOOKUP(B23,Orçamento!$D$14:$I$608,6,FALSE)</f>
        <v>#DIV/0!</v>
      </c>
      <c r="D23" s="554" t="e">
        <f>Resumo!D19</f>
        <v>#VALUE!</v>
      </c>
      <c r="E23" s="60">
        <v>0</v>
      </c>
      <c r="F23" s="61">
        <v>0</v>
      </c>
      <c r="G23" s="61">
        <v>0</v>
      </c>
      <c r="H23" s="61">
        <v>0</v>
      </c>
      <c r="I23" s="61">
        <v>0</v>
      </c>
      <c r="J23" s="61">
        <v>0</v>
      </c>
      <c r="K23" s="61">
        <v>0</v>
      </c>
      <c r="L23" s="61">
        <v>0</v>
      </c>
      <c r="M23" s="61">
        <v>0</v>
      </c>
      <c r="N23" s="61">
        <v>0</v>
      </c>
      <c r="O23" s="61">
        <v>0</v>
      </c>
      <c r="P23" s="61">
        <v>0</v>
      </c>
      <c r="Q23" s="61">
        <v>0</v>
      </c>
      <c r="R23" s="61">
        <v>0</v>
      </c>
      <c r="S23" s="61">
        <v>0</v>
      </c>
      <c r="T23" s="61">
        <v>0</v>
      </c>
      <c r="U23" s="61">
        <v>0</v>
      </c>
      <c r="V23" s="62">
        <v>0</v>
      </c>
      <c r="W23" s="421"/>
    </row>
    <row r="24" spans="1:23" ht="14.25" customHeight="1">
      <c r="A24" s="549"/>
      <c r="B24" s="551"/>
      <c r="C24" s="553"/>
      <c r="D24" s="555"/>
      <c r="E24" s="422" t="e">
        <f aca="true" t="shared" si="4" ref="E24:V24">E23*$D23</f>
        <v>#VALUE!</v>
      </c>
      <c r="F24" s="423" t="e">
        <f t="shared" si="4"/>
        <v>#VALUE!</v>
      </c>
      <c r="G24" s="423" t="e">
        <f t="shared" si="4"/>
        <v>#VALUE!</v>
      </c>
      <c r="H24" s="423" t="e">
        <f t="shared" si="4"/>
        <v>#VALUE!</v>
      </c>
      <c r="I24" s="423" t="e">
        <f t="shared" si="4"/>
        <v>#VALUE!</v>
      </c>
      <c r="J24" s="423" t="e">
        <f t="shared" si="4"/>
        <v>#VALUE!</v>
      </c>
      <c r="K24" s="423" t="e">
        <f t="shared" si="4"/>
        <v>#VALUE!</v>
      </c>
      <c r="L24" s="423" t="e">
        <f t="shared" si="4"/>
        <v>#VALUE!</v>
      </c>
      <c r="M24" s="423" t="e">
        <f t="shared" si="4"/>
        <v>#VALUE!</v>
      </c>
      <c r="N24" s="423" t="e">
        <f t="shared" si="4"/>
        <v>#VALUE!</v>
      </c>
      <c r="O24" s="423" t="e">
        <f t="shared" si="4"/>
        <v>#VALUE!</v>
      </c>
      <c r="P24" s="423" t="e">
        <f t="shared" si="4"/>
        <v>#VALUE!</v>
      </c>
      <c r="Q24" s="423" t="e">
        <f t="shared" si="4"/>
        <v>#VALUE!</v>
      </c>
      <c r="R24" s="423" t="e">
        <f t="shared" si="4"/>
        <v>#VALUE!</v>
      </c>
      <c r="S24" s="423" t="e">
        <f t="shared" si="4"/>
        <v>#VALUE!</v>
      </c>
      <c r="T24" s="423" t="e">
        <f t="shared" si="4"/>
        <v>#VALUE!</v>
      </c>
      <c r="U24" s="423" t="e">
        <f t="shared" si="4"/>
        <v>#VALUE!</v>
      </c>
      <c r="V24" s="424" t="e">
        <f t="shared" si="4"/>
        <v>#VALUE!</v>
      </c>
      <c r="W24" s="421"/>
    </row>
    <row r="25" spans="1:23" ht="23.25" customHeight="1">
      <c r="A25" s="548">
        <f>Orçamento!A129</f>
        <v>5</v>
      </c>
      <c r="B25" s="550" t="str">
        <f>VLOOKUP(A25,Orçamento!$A$14:$I$608,4,FALSE)</f>
        <v>SISTEMA DE VEDAÇÃO VERTICAL</v>
      </c>
      <c r="C25" s="552" t="e">
        <f>VLOOKUP(B25,Orçamento!$D$14:$I$608,6,FALSE)</f>
        <v>#DIV/0!</v>
      </c>
      <c r="D25" s="554" t="e">
        <f>Resumo!D20</f>
        <v>#VALUE!</v>
      </c>
      <c r="E25" s="60">
        <v>0</v>
      </c>
      <c r="F25" s="61">
        <v>0</v>
      </c>
      <c r="G25" s="61">
        <v>0</v>
      </c>
      <c r="H25" s="61">
        <v>0</v>
      </c>
      <c r="I25" s="61">
        <v>0</v>
      </c>
      <c r="J25" s="61">
        <v>0</v>
      </c>
      <c r="K25" s="61">
        <v>0</v>
      </c>
      <c r="L25" s="61">
        <v>0</v>
      </c>
      <c r="M25" s="61">
        <v>0</v>
      </c>
      <c r="N25" s="61">
        <v>0</v>
      </c>
      <c r="O25" s="61">
        <v>0</v>
      </c>
      <c r="P25" s="61">
        <v>0</v>
      </c>
      <c r="Q25" s="61">
        <v>0</v>
      </c>
      <c r="R25" s="61">
        <v>0</v>
      </c>
      <c r="S25" s="61">
        <v>0</v>
      </c>
      <c r="T25" s="61">
        <v>0</v>
      </c>
      <c r="U25" s="61">
        <v>0</v>
      </c>
      <c r="V25" s="62">
        <v>0</v>
      </c>
      <c r="W25" s="421"/>
    </row>
    <row r="26" spans="1:23" ht="14.25" customHeight="1">
      <c r="A26" s="549"/>
      <c r="B26" s="551"/>
      <c r="C26" s="553"/>
      <c r="D26" s="555"/>
      <c r="E26" s="422" t="e">
        <f aca="true" t="shared" si="5" ref="E26:V26">E25*$D25</f>
        <v>#VALUE!</v>
      </c>
      <c r="F26" s="423" t="e">
        <f t="shared" si="5"/>
        <v>#VALUE!</v>
      </c>
      <c r="G26" s="423" t="e">
        <f t="shared" si="5"/>
        <v>#VALUE!</v>
      </c>
      <c r="H26" s="423" t="e">
        <f t="shared" si="5"/>
        <v>#VALUE!</v>
      </c>
      <c r="I26" s="423" t="e">
        <f t="shared" si="5"/>
        <v>#VALUE!</v>
      </c>
      <c r="J26" s="423" t="e">
        <f t="shared" si="5"/>
        <v>#VALUE!</v>
      </c>
      <c r="K26" s="423" t="e">
        <f t="shared" si="5"/>
        <v>#VALUE!</v>
      </c>
      <c r="L26" s="423" t="e">
        <f t="shared" si="5"/>
        <v>#VALUE!</v>
      </c>
      <c r="M26" s="423" t="e">
        <f t="shared" si="5"/>
        <v>#VALUE!</v>
      </c>
      <c r="N26" s="423" t="e">
        <f t="shared" si="5"/>
        <v>#VALUE!</v>
      </c>
      <c r="O26" s="423" t="e">
        <f t="shared" si="5"/>
        <v>#VALUE!</v>
      </c>
      <c r="P26" s="423" t="e">
        <f t="shared" si="5"/>
        <v>#VALUE!</v>
      </c>
      <c r="Q26" s="423" t="e">
        <f t="shared" si="5"/>
        <v>#VALUE!</v>
      </c>
      <c r="R26" s="423" t="e">
        <f t="shared" si="5"/>
        <v>#VALUE!</v>
      </c>
      <c r="S26" s="423" t="e">
        <f t="shared" si="5"/>
        <v>#VALUE!</v>
      </c>
      <c r="T26" s="423" t="e">
        <f t="shared" si="5"/>
        <v>#VALUE!</v>
      </c>
      <c r="U26" s="423" t="e">
        <f t="shared" si="5"/>
        <v>#VALUE!</v>
      </c>
      <c r="V26" s="424" t="e">
        <f t="shared" si="5"/>
        <v>#VALUE!</v>
      </c>
      <c r="W26" s="421"/>
    </row>
    <row r="27" spans="1:23" ht="23.25" customHeight="1">
      <c r="A27" s="548">
        <f>Orçamento!A142</f>
        <v>6</v>
      </c>
      <c r="B27" s="550" t="str">
        <f>VLOOKUP(A27,Orçamento!$A$14:$I$608,4,FALSE)</f>
        <v>ESQUADRIAS</v>
      </c>
      <c r="C27" s="552" t="e">
        <f>VLOOKUP(B27,Orçamento!$D$14:$I$608,6,FALSE)</f>
        <v>#DIV/0!</v>
      </c>
      <c r="D27" s="554" t="e">
        <f>Resumo!D21</f>
        <v>#VALUE!</v>
      </c>
      <c r="E27" s="60">
        <v>0</v>
      </c>
      <c r="F27" s="61">
        <v>0</v>
      </c>
      <c r="G27" s="61">
        <v>0</v>
      </c>
      <c r="H27" s="61">
        <v>0</v>
      </c>
      <c r="I27" s="61">
        <v>0</v>
      </c>
      <c r="J27" s="61">
        <v>0</v>
      </c>
      <c r="K27" s="61">
        <v>0</v>
      </c>
      <c r="L27" s="61">
        <v>0</v>
      </c>
      <c r="M27" s="61">
        <v>0</v>
      </c>
      <c r="N27" s="61">
        <v>0</v>
      </c>
      <c r="O27" s="61">
        <v>0</v>
      </c>
      <c r="P27" s="61">
        <v>0</v>
      </c>
      <c r="Q27" s="61">
        <v>0</v>
      </c>
      <c r="R27" s="61">
        <v>0</v>
      </c>
      <c r="S27" s="61">
        <v>0</v>
      </c>
      <c r="T27" s="61">
        <v>0</v>
      </c>
      <c r="U27" s="61">
        <v>0</v>
      </c>
      <c r="V27" s="62">
        <v>0</v>
      </c>
      <c r="W27" s="421"/>
    </row>
    <row r="28" spans="1:23" ht="14.25" customHeight="1">
      <c r="A28" s="549"/>
      <c r="B28" s="551"/>
      <c r="C28" s="553"/>
      <c r="D28" s="555"/>
      <c r="E28" s="422" t="e">
        <f aca="true" t="shared" si="6" ref="E28:V28">E27*$D27</f>
        <v>#VALUE!</v>
      </c>
      <c r="F28" s="423" t="e">
        <f t="shared" si="6"/>
        <v>#VALUE!</v>
      </c>
      <c r="G28" s="423" t="e">
        <f t="shared" si="6"/>
        <v>#VALUE!</v>
      </c>
      <c r="H28" s="423" t="e">
        <f t="shared" si="6"/>
        <v>#VALUE!</v>
      </c>
      <c r="I28" s="423" t="e">
        <f t="shared" si="6"/>
        <v>#VALUE!</v>
      </c>
      <c r="J28" s="423" t="e">
        <f t="shared" si="6"/>
        <v>#VALUE!</v>
      </c>
      <c r="K28" s="423" t="e">
        <f t="shared" si="6"/>
        <v>#VALUE!</v>
      </c>
      <c r="L28" s="423" t="e">
        <f t="shared" si="6"/>
        <v>#VALUE!</v>
      </c>
      <c r="M28" s="423" t="e">
        <f t="shared" si="6"/>
        <v>#VALUE!</v>
      </c>
      <c r="N28" s="423" t="e">
        <f t="shared" si="6"/>
        <v>#VALUE!</v>
      </c>
      <c r="O28" s="423" t="e">
        <f t="shared" si="6"/>
        <v>#VALUE!</v>
      </c>
      <c r="P28" s="423" t="e">
        <f t="shared" si="6"/>
        <v>#VALUE!</v>
      </c>
      <c r="Q28" s="423" t="e">
        <f t="shared" si="6"/>
        <v>#VALUE!</v>
      </c>
      <c r="R28" s="423" t="e">
        <f t="shared" si="6"/>
        <v>#VALUE!</v>
      </c>
      <c r="S28" s="423" t="e">
        <f t="shared" si="6"/>
        <v>#VALUE!</v>
      </c>
      <c r="T28" s="423" t="e">
        <f t="shared" si="6"/>
        <v>#VALUE!</v>
      </c>
      <c r="U28" s="423" t="e">
        <f t="shared" si="6"/>
        <v>#VALUE!</v>
      </c>
      <c r="V28" s="424" t="e">
        <f t="shared" si="6"/>
        <v>#VALUE!</v>
      </c>
      <c r="W28" s="421"/>
    </row>
    <row r="29" spans="1:23" ht="23.25" customHeight="1">
      <c r="A29" s="548">
        <f>Orçamento!A194</f>
        <v>7</v>
      </c>
      <c r="B29" s="550" t="str">
        <f>VLOOKUP(A29,Orçamento!$A$14:$I$608,4,FALSE)</f>
        <v>COBERTURA E IMPERMEABILIZAÇÃO</v>
      </c>
      <c r="C29" s="552" t="e">
        <f>VLOOKUP(B29,Orçamento!$D$14:$I$608,6,FALSE)</f>
        <v>#DIV/0!</v>
      </c>
      <c r="D29" s="554" t="e">
        <f>Resumo!D22</f>
        <v>#VALUE!</v>
      </c>
      <c r="E29" s="60">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2">
        <v>0</v>
      </c>
      <c r="W29" s="421"/>
    </row>
    <row r="30" spans="1:23" ht="14.25" customHeight="1">
      <c r="A30" s="549"/>
      <c r="B30" s="551"/>
      <c r="C30" s="553"/>
      <c r="D30" s="555"/>
      <c r="E30" s="422" t="e">
        <f aca="true" t="shared" si="7" ref="E30:V30">E29*$D29</f>
        <v>#VALUE!</v>
      </c>
      <c r="F30" s="423" t="e">
        <f t="shared" si="7"/>
        <v>#VALUE!</v>
      </c>
      <c r="G30" s="423" t="e">
        <f t="shared" si="7"/>
        <v>#VALUE!</v>
      </c>
      <c r="H30" s="423" t="e">
        <f t="shared" si="7"/>
        <v>#VALUE!</v>
      </c>
      <c r="I30" s="423" t="e">
        <f t="shared" si="7"/>
        <v>#VALUE!</v>
      </c>
      <c r="J30" s="423" t="e">
        <f t="shared" si="7"/>
        <v>#VALUE!</v>
      </c>
      <c r="K30" s="423" t="e">
        <f t="shared" si="7"/>
        <v>#VALUE!</v>
      </c>
      <c r="L30" s="423" t="e">
        <f t="shared" si="7"/>
        <v>#VALUE!</v>
      </c>
      <c r="M30" s="423" t="e">
        <f t="shared" si="7"/>
        <v>#VALUE!</v>
      </c>
      <c r="N30" s="423" t="e">
        <f t="shared" si="7"/>
        <v>#VALUE!</v>
      </c>
      <c r="O30" s="423" t="e">
        <f t="shared" si="7"/>
        <v>#VALUE!</v>
      </c>
      <c r="P30" s="423" t="e">
        <f t="shared" si="7"/>
        <v>#VALUE!</v>
      </c>
      <c r="Q30" s="423" t="e">
        <f t="shared" si="7"/>
        <v>#VALUE!</v>
      </c>
      <c r="R30" s="423" t="e">
        <f t="shared" si="7"/>
        <v>#VALUE!</v>
      </c>
      <c r="S30" s="423" t="e">
        <f t="shared" si="7"/>
        <v>#VALUE!</v>
      </c>
      <c r="T30" s="423" t="e">
        <f t="shared" si="7"/>
        <v>#VALUE!</v>
      </c>
      <c r="U30" s="423" t="e">
        <f t="shared" si="7"/>
        <v>#VALUE!</v>
      </c>
      <c r="V30" s="424" t="e">
        <f t="shared" si="7"/>
        <v>#VALUE!</v>
      </c>
      <c r="W30" s="421"/>
    </row>
    <row r="31" spans="1:23" ht="23.25" customHeight="1">
      <c r="A31" s="548">
        <f>Orçamento!A208</f>
        <v>8</v>
      </c>
      <c r="B31" s="550" t="str">
        <f>VLOOKUP(A31,Orçamento!$A$14:$I$608,4,FALSE)</f>
        <v>REVESTIMENTO INTERNO E EXTERNO</v>
      </c>
      <c r="C31" s="552" t="e">
        <f>VLOOKUP(B31,Orçamento!$D$14:$I$608,6,FALSE)</f>
        <v>#DIV/0!</v>
      </c>
      <c r="D31" s="554" t="e">
        <f>Resumo!D23</f>
        <v>#VALUE!</v>
      </c>
      <c r="E31" s="60">
        <v>0</v>
      </c>
      <c r="F31" s="61">
        <v>0</v>
      </c>
      <c r="G31" s="61">
        <v>0</v>
      </c>
      <c r="H31" s="61">
        <v>0</v>
      </c>
      <c r="I31" s="61">
        <v>0</v>
      </c>
      <c r="J31" s="61">
        <v>0</v>
      </c>
      <c r="K31" s="61">
        <v>0</v>
      </c>
      <c r="L31" s="61">
        <v>0</v>
      </c>
      <c r="M31" s="61">
        <v>0</v>
      </c>
      <c r="N31" s="61">
        <v>0</v>
      </c>
      <c r="O31" s="61">
        <v>0</v>
      </c>
      <c r="P31" s="61">
        <v>0</v>
      </c>
      <c r="Q31" s="61">
        <v>0</v>
      </c>
      <c r="R31" s="61">
        <v>0</v>
      </c>
      <c r="S31" s="61">
        <v>0</v>
      </c>
      <c r="T31" s="61">
        <v>0</v>
      </c>
      <c r="U31" s="61">
        <v>0</v>
      </c>
      <c r="V31" s="62">
        <v>0</v>
      </c>
      <c r="W31" s="421"/>
    </row>
    <row r="32" spans="1:23" ht="14.25" customHeight="1">
      <c r="A32" s="549"/>
      <c r="B32" s="551"/>
      <c r="C32" s="553"/>
      <c r="D32" s="555"/>
      <c r="E32" s="422" t="e">
        <f aca="true" t="shared" si="8" ref="E32:V32">E31*$D31</f>
        <v>#VALUE!</v>
      </c>
      <c r="F32" s="423" t="e">
        <f t="shared" si="8"/>
        <v>#VALUE!</v>
      </c>
      <c r="G32" s="423" t="e">
        <f t="shared" si="8"/>
        <v>#VALUE!</v>
      </c>
      <c r="H32" s="423" t="e">
        <f t="shared" si="8"/>
        <v>#VALUE!</v>
      </c>
      <c r="I32" s="423" t="e">
        <f t="shared" si="8"/>
        <v>#VALUE!</v>
      </c>
      <c r="J32" s="423" t="e">
        <f t="shared" si="8"/>
        <v>#VALUE!</v>
      </c>
      <c r="K32" s="423" t="e">
        <f t="shared" si="8"/>
        <v>#VALUE!</v>
      </c>
      <c r="L32" s="423" t="e">
        <f t="shared" si="8"/>
        <v>#VALUE!</v>
      </c>
      <c r="M32" s="423" t="e">
        <f t="shared" si="8"/>
        <v>#VALUE!</v>
      </c>
      <c r="N32" s="423" t="e">
        <f t="shared" si="8"/>
        <v>#VALUE!</v>
      </c>
      <c r="O32" s="423" t="e">
        <f t="shared" si="8"/>
        <v>#VALUE!</v>
      </c>
      <c r="P32" s="423" t="e">
        <f t="shared" si="8"/>
        <v>#VALUE!</v>
      </c>
      <c r="Q32" s="423" t="e">
        <f t="shared" si="8"/>
        <v>#VALUE!</v>
      </c>
      <c r="R32" s="423" t="e">
        <f t="shared" si="8"/>
        <v>#VALUE!</v>
      </c>
      <c r="S32" s="423" t="e">
        <f t="shared" si="8"/>
        <v>#VALUE!</v>
      </c>
      <c r="T32" s="423" t="e">
        <f t="shared" si="8"/>
        <v>#VALUE!</v>
      </c>
      <c r="U32" s="423" t="e">
        <f t="shared" si="8"/>
        <v>#VALUE!</v>
      </c>
      <c r="V32" s="424" t="e">
        <f t="shared" si="8"/>
        <v>#VALUE!</v>
      </c>
      <c r="W32" s="421"/>
    </row>
    <row r="33" spans="1:23" ht="23.25" customHeight="1">
      <c r="A33" s="548">
        <f>Orçamento!A225</f>
        <v>9</v>
      </c>
      <c r="B33" s="550" t="str">
        <f>VLOOKUP(A33,Orçamento!$A$14:$I$608,4,FALSE)</f>
        <v>SISTEMA DE PISO</v>
      </c>
      <c r="C33" s="552" t="e">
        <f>VLOOKUP(B33,Orçamento!$D$14:$I$608,6,FALSE)</f>
        <v>#DIV/0!</v>
      </c>
      <c r="D33" s="554" t="e">
        <f>Resumo!D24</f>
        <v>#VALUE!</v>
      </c>
      <c r="E33" s="60">
        <v>0</v>
      </c>
      <c r="F33" s="61">
        <v>0</v>
      </c>
      <c r="G33" s="61">
        <v>0</v>
      </c>
      <c r="H33" s="61">
        <v>0</v>
      </c>
      <c r="I33" s="61">
        <v>0</v>
      </c>
      <c r="J33" s="61">
        <v>0</v>
      </c>
      <c r="K33" s="61">
        <v>0</v>
      </c>
      <c r="L33" s="61">
        <v>0</v>
      </c>
      <c r="M33" s="61">
        <v>0</v>
      </c>
      <c r="N33" s="61">
        <v>0</v>
      </c>
      <c r="O33" s="61">
        <v>0</v>
      </c>
      <c r="P33" s="61">
        <v>0</v>
      </c>
      <c r="Q33" s="61">
        <v>0</v>
      </c>
      <c r="R33" s="61">
        <v>0</v>
      </c>
      <c r="S33" s="61">
        <v>0</v>
      </c>
      <c r="T33" s="61">
        <v>0</v>
      </c>
      <c r="U33" s="61">
        <v>0</v>
      </c>
      <c r="V33" s="62">
        <v>0</v>
      </c>
      <c r="W33" s="421"/>
    </row>
    <row r="34" spans="1:23" ht="14.25" customHeight="1">
      <c r="A34" s="549"/>
      <c r="B34" s="551"/>
      <c r="C34" s="553"/>
      <c r="D34" s="555"/>
      <c r="E34" s="422" t="e">
        <f aca="true" t="shared" si="9" ref="E34:V34">E33*$D33</f>
        <v>#VALUE!</v>
      </c>
      <c r="F34" s="423" t="e">
        <f t="shared" si="9"/>
        <v>#VALUE!</v>
      </c>
      <c r="G34" s="423" t="e">
        <f t="shared" si="9"/>
        <v>#VALUE!</v>
      </c>
      <c r="H34" s="423" t="e">
        <f t="shared" si="9"/>
        <v>#VALUE!</v>
      </c>
      <c r="I34" s="423" t="e">
        <f t="shared" si="9"/>
        <v>#VALUE!</v>
      </c>
      <c r="J34" s="423" t="e">
        <f t="shared" si="9"/>
        <v>#VALUE!</v>
      </c>
      <c r="K34" s="423" t="e">
        <f t="shared" si="9"/>
        <v>#VALUE!</v>
      </c>
      <c r="L34" s="423" t="e">
        <f t="shared" si="9"/>
        <v>#VALUE!</v>
      </c>
      <c r="M34" s="423" t="e">
        <f t="shared" si="9"/>
        <v>#VALUE!</v>
      </c>
      <c r="N34" s="423" t="e">
        <f t="shared" si="9"/>
        <v>#VALUE!</v>
      </c>
      <c r="O34" s="423" t="e">
        <f t="shared" si="9"/>
        <v>#VALUE!</v>
      </c>
      <c r="P34" s="423" t="e">
        <f t="shared" si="9"/>
        <v>#VALUE!</v>
      </c>
      <c r="Q34" s="423" t="e">
        <f t="shared" si="9"/>
        <v>#VALUE!</v>
      </c>
      <c r="R34" s="423" t="e">
        <f t="shared" si="9"/>
        <v>#VALUE!</v>
      </c>
      <c r="S34" s="423" t="e">
        <f t="shared" si="9"/>
        <v>#VALUE!</v>
      </c>
      <c r="T34" s="423" t="e">
        <f t="shared" si="9"/>
        <v>#VALUE!</v>
      </c>
      <c r="U34" s="423" t="e">
        <f t="shared" si="9"/>
        <v>#VALUE!</v>
      </c>
      <c r="V34" s="424" t="e">
        <f t="shared" si="9"/>
        <v>#VALUE!</v>
      </c>
      <c r="W34" s="421"/>
    </row>
    <row r="35" spans="1:23" ht="23.25" customHeight="1">
      <c r="A35" s="548">
        <f>Orçamento!A249</f>
        <v>10</v>
      </c>
      <c r="B35" s="550" t="str">
        <f>VLOOKUP(A35,Orçamento!$A$14:$I$608,4,FALSE)</f>
        <v>PINTURAS E ACABAMENTOS</v>
      </c>
      <c r="C35" s="552" t="e">
        <f>VLOOKUP(B35,Orçamento!$D$14:$I$608,6,FALSE)</f>
        <v>#DIV/0!</v>
      </c>
      <c r="D35" s="554" t="e">
        <f>Resumo!D25</f>
        <v>#VALUE!</v>
      </c>
      <c r="E35" s="60">
        <v>0</v>
      </c>
      <c r="F35" s="61">
        <v>0</v>
      </c>
      <c r="G35" s="61">
        <v>0</v>
      </c>
      <c r="H35" s="61">
        <v>0</v>
      </c>
      <c r="I35" s="61">
        <v>0</v>
      </c>
      <c r="J35" s="61">
        <v>0</v>
      </c>
      <c r="K35" s="61">
        <v>0</v>
      </c>
      <c r="L35" s="61">
        <v>0</v>
      </c>
      <c r="M35" s="61">
        <v>0</v>
      </c>
      <c r="N35" s="61">
        <v>0</v>
      </c>
      <c r="O35" s="61">
        <v>0</v>
      </c>
      <c r="P35" s="61">
        <v>0</v>
      </c>
      <c r="Q35" s="61">
        <v>0</v>
      </c>
      <c r="R35" s="61">
        <v>0</v>
      </c>
      <c r="S35" s="61">
        <v>0</v>
      </c>
      <c r="T35" s="61">
        <v>0</v>
      </c>
      <c r="U35" s="61">
        <v>0</v>
      </c>
      <c r="V35" s="62">
        <v>0</v>
      </c>
      <c r="W35" s="421"/>
    </row>
    <row r="36" spans="1:23" ht="14.25" customHeight="1">
      <c r="A36" s="549"/>
      <c r="B36" s="551"/>
      <c r="C36" s="553"/>
      <c r="D36" s="555"/>
      <c r="E36" s="422" t="e">
        <f aca="true" t="shared" si="10" ref="E36:V36">E35*$D35</f>
        <v>#VALUE!</v>
      </c>
      <c r="F36" s="423" t="e">
        <f t="shared" si="10"/>
        <v>#VALUE!</v>
      </c>
      <c r="G36" s="423" t="e">
        <f t="shared" si="10"/>
        <v>#VALUE!</v>
      </c>
      <c r="H36" s="423" t="e">
        <f t="shared" si="10"/>
        <v>#VALUE!</v>
      </c>
      <c r="I36" s="423" t="e">
        <f t="shared" si="10"/>
        <v>#VALUE!</v>
      </c>
      <c r="J36" s="423" t="e">
        <f t="shared" si="10"/>
        <v>#VALUE!</v>
      </c>
      <c r="K36" s="423" t="e">
        <f t="shared" si="10"/>
        <v>#VALUE!</v>
      </c>
      <c r="L36" s="423" t="e">
        <f t="shared" si="10"/>
        <v>#VALUE!</v>
      </c>
      <c r="M36" s="423" t="e">
        <f t="shared" si="10"/>
        <v>#VALUE!</v>
      </c>
      <c r="N36" s="423" t="e">
        <f t="shared" si="10"/>
        <v>#VALUE!</v>
      </c>
      <c r="O36" s="423" t="e">
        <f t="shared" si="10"/>
        <v>#VALUE!</v>
      </c>
      <c r="P36" s="423" t="e">
        <f t="shared" si="10"/>
        <v>#VALUE!</v>
      </c>
      <c r="Q36" s="423" t="e">
        <f t="shared" si="10"/>
        <v>#VALUE!</v>
      </c>
      <c r="R36" s="423" t="e">
        <f t="shared" si="10"/>
        <v>#VALUE!</v>
      </c>
      <c r="S36" s="423" t="e">
        <f t="shared" si="10"/>
        <v>#VALUE!</v>
      </c>
      <c r="T36" s="423" t="e">
        <f t="shared" si="10"/>
        <v>#VALUE!</v>
      </c>
      <c r="U36" s="423" t="e">
        <f t="shared" si="10"/>
        <v>#VALUE!</v>
      </c>
      <c r="V36" s="424" t="e">
        <f t="shared" si="10"/>
        <v>#VALUE!</v>
      </c>
      <c r="W36" s="421"/>
    </row>
    <row r="37" spans="1:23" ht="23.25" customHeight="1">
      <c r="A37" s="548">
        <f>Orçamento!A263</f>
        <v>11</v>
      </c>
      <c r="B37" s="550" t="str">
        <f>VLOOKUP(A37,Orçamento!$A$14:$I$608,4,FALSE)</f>
        <v> HIDRÁULICA</v>
      </c>
      <c r="C37" s="552" t="e">
        <f>VLOOKUP(B37,Orçamento!$D$14:$I$608,6,FALSE)</f>
        <v>#DIV/0!</v>
      </c>
      <c r="D37" s="554" t="e">
        <f>Resumo!D26</f>
        <v>#VALUE!</v>
      </c>
      <c r="E37" s="60">
        <v>0</v>
      </c>
      <c r="F37" s="61">
        <v>0</v>
      </c>
      <c r="G37" s="61">
        <v>0</v>
      </c>
      <c r="H37" s="61">
        <v>0</v>
      </c>
      <c r="I37" s="61">
        <v>0</v>
      </c>
      <c r="J37" s="61">
        <v>0</v>
      </c>
      <c r="K37" s="61">
        <v>0</v>
      </c>
      <c r="L37" s="61">
        <v>0</v>
      </c>
      <c r="M37" s="61">
        <v>0</v>
      </c>
      <c r="N37" s="61">
        <v>0</v>
      </c>
      <c r="O37" s="61">
        <v>0</v>
      </c>
      <c r="P37" s="61">
        <v>0</v>
      </c>
      <c r="Q37" s="61">
        <v>0</v>
      </c>
      <c r="R37" s="61">
        <v>0</v>
      </c>
      <c r="S37" s="61">
        <v>0</v>
      </c>
      <c r="T37" s="61">
        <v>0</v>
      </c>
      <c r="U37" s="61">
        <v>0</v>
      </c>
      <c r="V37" s="62">
        <v>0</v>
      </c>
      <c r="W37" s="421"/>
    </row>
    <row r="38" spans="1:23" ht="14.25" customHeight="1">
      <c r="A38" s="549"/>
      <c r="B38" s="551"/>
      <c r="C38" s="553"/>
      <c r="D38" s="555"/>
      <c r="E38" s="422" t="e">
        <f aca="true" t="shared" si="11" ref="E38:V38">E37*$D37</f>
        <v>#VALUE!</v>
      </c>
      <c r="F38" s="423" t="e">
        <f t="shared" si="11"/>
        <v>#VALUE!</v>
      </c>
      <c r="G38" s="423" t="e">
        <f t="shared" si="11"/>
        <v>#VALUE!</v>
      </c>
      <c r="H38" s="423" t="e">
        <f t="shared" si="11"/>
        <v>#VALUE!</v>
      </c>
      <c r="I38" s="423" t="e">
        <f t="shared" si="11"/>
        <v>#VALUE!</v>
      </c>
      <c r="J38" s="423" t="e">
        <f t="shared" si="11"/>
        <v>#VALUE!</v>
      </c>
      <c r="K38" s="423" t="e">
        <f t="shared" si="11"/>
        <v>#VALUE!</v>
      </c>
      <c r="L38" s="423" t="e">
        <f t="shared" si="11"/>
        <v>#VALUE!</v>
      </c>
      <c r="M38" s="423" t="e">
        <f t="shared" si="11"/>
        <v>#VALUE!</v>
      </c>
      <c r="N38" s="423" t="e">
        <f t="shared" si="11"/>
        <v>#VALUE!</v>
      </c>
      <c r="O38" s="423" t="e">
        <f t="shared" si="11"/>
        <v>#VALUE!</v>
      </c>
      <c r="P38" s="423" t="e">
        <f t="shared" si="11"/>
        <v>#VALUE!</v>
      </c>
      <c r="Q38" s="423" t="e">
        <f t="shared" si="11"/>
        <v>#VALUE!</v>
      </c>
      <c r="R38" s="423" t="e">
        <f t="shared" si="11"/>
        <v>#VALUE!</v>
      </c>
      <c r="S38" s="423" t="e">
        <f t="shared" si="11"/>
        <v>#VALUE!</v>
      </c>
      <c r="T38" s="423" t="e">
        <f t="shared" si="11"/>
        <v>#VALUE!</v>
      </c>
      <c r="U38" s="423" t="e">
        <f t="shared" si="11"/>
        <v>#VALUE!</v>
      </c>
      <c r="V38" s="424" t="e">
        <f t="shared" si="11"/>
        <v>#VALUE!</v>
      </c>
      <c r="W38" s="421"/>
    </row>
    <row r="39" spans="1:23" ht="23.25" customHeight="1">
      <c r="A39" s="548">
        <f>Orçamento!A418</f>
        <v>12</v>
      </c>
      <c r="B39" s="550" t="str">
        <f>VLOOKUP(A39,Orçamento!$A$14:$I$608,4,FALSE)</f>
        <v>INSTALAÇÃO DE GÁS COMBUSTÍVEL</v>
      </c>
      <c r="C39" s="552" t="e">
        <f>VLOOKUP(B39,Orçamento!$D$14:$I$608,6,FALSE)</f>
        <v>#DIV/0!</v>
      </c>
      <c r="D39" s="554" t="e">
        <f>Resumo!D27</f>
        <v>#VALUE!</v>
      </c>
      <c r="E39" s="425">
        <v>0</v>
      </c>
      <c r="F39" s="426">
        <v>0</v>
      </c>
      <c r="G39" s="61">
        <v>0</v>
      </c>
      <c r="H39" s="61">
        <v>0</v>
      </c>
      <c r="I39" s="61">
        <v>0</v>
      </c>
      <c r="J39" s="61">
        <v>0</v>
      </c>
      <c r="K39" s="61">
        <v>0</v>
      </c>
      <c r="L39" s="61">
        <v>0</v>
      </c>
      <c r="M39" s="61">
        <v>0</v>
      </c>
      <c r="N39" s="61">
        <v>0</v>
      </c>
      <c r="O39" s="61">
        <v>0</v>
      </c>
      <c r="P39" s="61">
        <v>0</v>
      </c>
      <c r="Q39" s="61">
        <v>0</v>
      </c>
      <c r="R39" s="61">
        <v>0</v>
      </c>
      <c r="S39" s="61">
        <v>0</v>
      </c>
      <c r="T39" s="61">
        <v>0</v>
      </c>
      <c r="U39" s="61">
        <v>0</v>
      </c>
      <c r="V39" s="62">
        <v>0</v>
      </c>
      <c r="W39" s="421"/>
    </row>
    <row r="40" spans="1:23" ht="14.25" customHeight="1">
      <c r="A40" s="549"/>
      <c r="B40" s="551"/>
      <c r="C40" s="553"/>
      <c r="D40" s="555"/>
      <c r="E40" s="422" t="e">
        <f aca="true" t="shared" si="12" ref="E40:V40">E39*$D39</f>
        <v>#VALUE!</v>
      </c>
      <c r="F40" s="423" t="e">
        <f t="shared" si="12"/>
        <v>#VALUE!</v>
      </c>
      <c r="G40" s="423" t="e">
        <f t="shared" si="12"/>
        <v>#VALUE!</v>
      </c>
      <c r="H40" s="423" t="e">
        <f t="shared" si="12"/>
        <v>#VALUE!</v>
      </c>
      <c r="I40" s="423" t="e">
        <f t="shared" si="12"/>
        <v>#VALUE!</v>
      </c>
      <c r="J40" s="423" t="e">
        <f t="shared" si="12"/>
        <v>#VALUE!</v>
      </c>
      <c r="K40" s="423" t="e">
        <f t="shared" si="12"/>
        <v>#VALUE!</v>
      </c>
      <c r="L40" s="423" t="e">
        <f t="shared" si="12"/>
        <v>#VALUE!</v>
      </c>
      <c r="M40" s="423" t="e">
        <f t="shared" si="12"/>
        <v>#VALUE!</v>
      </c>
      <c r="N40" s="423" t="e">
        <f t="shared" si="12"/>
        <v>#VALUE!</v>
      </c>
      <c r="O40" s="423" t="e">
        <f t="shared" si="12"/>
        <v>#VALUE!</v>
      </c>
      <c r="P40" s="423" t="e">
        <f t="shared" si="12"/>
        <v>#VALUE!</v>
      </c>
      <c r="Q40" s="423" t="e">
        <f t="shared" si="12"/>
        <v>#VALUE!</v>
      </c>
      <c r="R40" s="423" t="e">
        <f t="shared" si="12"/>
        <v>#VALUE!</v>
      </c>
      <c r="S40" s="423" t="e">
        <f t="shared" si="12"/>
        <v>#VALUE!</v>
      </c>
      <c r="T40" s="423" t="e">
        <f t="shared" si="12"/>
        <v>#VALUE!</v>
      </c>
      <c r="U40" s="423" t="e">
        <f t="shared" si="12"/>
        <v>#VALUE!</v>
      </c>
      <c r="V40" s="424" t="e">
        <f t="shared" si="12"/>
        <v>#VALUE!</v>
      </c>
      <c r="W40" s="421"/>
    </row>
    <row r="41" spans="1:23" ht="23.25" customHeight="1">
      <c r="A41" s="548">
        <f>Orçamento!A428</f>
        <v>13</v>
      </c>
      <c r="B41" s="550" t="str">
        <f>VLOOKUP(A41,Orçamento!$A$14:$I$608,4,FALSE)</f>
        <v>SISTEMA DE PROTEÇÃO CONTRA INCÊNDIO</v>
      </c>
      <c r="C41" s="552" t="e">
        <f>VLOOKUP(B41,Orçamento!$D$14:$I$608,6,FALSE)</f>
        <v>#DIV/0!</v>
      </c>
      <c r="D41" s="554" t="e">
        <f>Resumo!D28</f>
        <v>#VALUE!</v>
      </c>
      <c r="E41" s="60">
        <v>0</v>
      </c>
      <c r="F41" s="61">
        <v>0</v>
      </c>
      <c r="G41" s="61">
        <v>0</v>
      </c>
      <c r="H41" s="61">
        <v>0</v>
      </c>
      <c r="I41" s="61">
        <v>0</v>
      </c>
      <c r="J41" s="61">
        <v>0</v>
      </c>
      <c r="K41" s="61">
        <v>0</v>
      </c>
      <c r="L41" s="61">
        <v>0</v>
      </c>
      <c r="M41" s="61">
        <v>0</v>
      </c>
      <c r="N41" s="61">
        <v>0</v>
      </c>
      <c r="O41" s="61">
        <v>0</v>
      </c>
      <c r="P41" s="61">
        <v>0</v>
      </c>
      <c r="Q41" s="61">
        <v>0</v>
      </c>
      <c r="R41" s="61">
        <v>0</v>
      </c>
      <c r="S41" s="61">
        <v>0</v>
      </c>
      <c r="T41" s="61">
        <v>0</v>
      </c>
      <c r="U41" s="61">
        <v>0</v>
      </c>
      <c r="V41" s="62">
        <v>0</v>
      </c>
      <c r="W41" s="421"/>
    </row>
    <row r="42" spans="1:23" ht="14.25" customHeight="1">
      <c r="A42" s="549"/>
      <c r="B42" s="551"/>
      <c r="C42" s="553"/>
      <c r="D42" s="555"/>
      <c r="E42" s="422" t="e">
        <f aca="true" t="shared" si="13" ref="E42:V42">E41*$D41</f>
        <v>#VALUE!</v>
      </c>
      <c r="F42" s="423" t="e">
        <f t="shared" si="13"/>
        <v>#VALUE!</v>
      </c>
      <c r="G42" s="423" t="e">
        <f t="shared" si="13"/>
        <v>#VALUE!</v>
      </c>
      <c r="H42" s="423" t="e">
        <f t="shared" si="13"/>
        <v>#VALUE!</v>
      </c>
      <c r="I42" s="423" t="e">
        <f t="shared" si="13"/>
        <v>#VALUE!</v>
      </c>
      <c r="J42" s="423" t="e">
        <f t="shared" si="13"/>
        <v>#VALUE!</v>
      </c>
      <c r="K42" s="423" t="e">
        <f t="shared" si="13"/>
        <v>#VALUE!</v>
      </c>
      <c r="L42" s="423" t="e">
        <f t="shared" si="13"/>
        <v>#VALUE!</v>
      </c>
      <c r="M42" s="423" t="e">
        <f t="shared" si="13"/>
        <v>#VALUE!</v>
      </c>
      <c r="N42" s="423" t="e">
        <f t="shared" si="13"/>
        <v>#VALUE!</v>
      </c>
      <c r="O42" s="423" t="e">
        <f t="shared" si="13"/>
        <v>#VALUE!</v>
      </c>
      <c r="P42" s="423" t="e">
        <f t="shared" si="13"/>
        <v>#VALUE!</v>
      </c>
      <c r="Q42" s="423" t="e">
        <f t="shared" si="13"/>
        <v>#VALUE!</v>
      </c>
      <c r="R42" s="423" t="e">
        <f t="shared" si="13"/>
        <v>#VALUE!</v>
      </c>
      <c r="S42" s="423" t="e">
        <f t="shared" si="13"/>
        <v>#VALUE!</v>
      </c>
      <c r="T42" s="423" t="e">
        <f t="shared" si="13"/>
        <v>#VALUE!</v>
      </c>
      <c r="U42" s="423" t="e">
        <f t="shared" si="13"/>
        <v>#VALUE!</v>
      </c>
      <c r="V42" s="424" t="e">
        <f t="shared" si="13"/>
        <v>#VALUE!</v>
      </c>
      <c r="W42" s="421"/>
    </row>
    <row r="43" spans="1:23" ht="23.25" customHeight="1">
      <c r="A43" s="548">
        <f>Orçamento!A448</f>
        <v>14</v>
      </c>
      <c r="B43" s="550" t="str">
        <f>VLOOKUP(A43,Orçamento!$A$14:$I$608,4,FALSE)</f>
        <v>INSTALAÇÃO ELÉTRICA</v>
      </c>
      <c r="C43" s="552" t="e">
        <f>VLOOKUP(B43,Orçamento!$D$14:$I$608,6,FALSE)</f>
        <v>#DIV/0!</v>
      </c>
      <c r="D43" s="554" t="e">
        <f>Resumo!D29</f>
        <v>#VALUE!</v>
      </c>
      <c r="E43" s="63">
        <v>0</v>
      </c>
      <c r="F43" s="64">
        <v>0</v>
      </c>
      <c r="G43" s="64">
        <v>0</v>
      </c>
      <c r="H43" s="64">
        <v>0</v>
      </c>
      <c r="I43" s="64">
        <v>0</v>
      </c>
      <c r="J43" s="64">
        <v>0</v>
      </c>
      <c r="K43" s="64">
        <v>0</v>
      </c>
      <c r="L43" s="64">
        <v>0</v>
      </c>
      <c r="M43" s="64">
        <v>0</v>
      </c>
      <c r="N43" s="64">
        <v>0</v>
      </c>
      <c r="O43" s="64">
        <v>0</v>
      </c>
      <c r="P43" s="64">
        <v>0</v>
      </c>
      <c r="Q43" s="64">
        <v>0</v>
      </c>
      <c r="R43" s="64">
        <v>0</v>
      </c>
      <c r="S43" s="64">
        <v>0</v>
      </c>
      <c r="T43" s="64">
        <v>0</v>
      </c>
      <c r="U43" s="64">
        <v>0</v>
      </c>
      <c r="V43" s="65">
        <v>0</v>
      </c>
      <c r="W43" s="421"/>
    </row>
    <row r="44" spans="1:23" ht="14.25" customHeight="1">
      <c r="A44" s="549"/>
      <c r="B44" s="551"/>
      <c r="C44" s="553"/>
      <c r="D44" s="555"/>
      <c r="E44" s="427" t="e">
        <f aca="true" t="shared" si="14" ref="E44:V44">E43*$D43</f>
        <v>#VALUE!</v>
      </c>
      <c r="F44" s="428" t="e">
        <f t="shared" si="14"/>
        <v>#VALUE!</v>
      </c>
      <c r="G44" s="428" t="e">
        <f t="shared" si="14"/>
        <v>#VALUE!</v>
      </c>
      <c r="H44" s="428" t="e">
        <f t="shared" si="14"/>
        <v>#VALUE!</v>
      </c>
      <c r="I44" s="428" t="e">
        <f t="shared" si="14"/>
        <v>#VALUE!</v>
      </c>
      <c r="J44" s="428" t="e">
        <f t="shared" si="14"/>
        <v>#VALUE!</v>
      </c>
      <c r="K44" s="428" t="e">
        <f t="shared" si="14"/>
        <v>#VALUE!</v>
      </c>
      <c r="L44" s="428" t="e">
        <f t="shared" si="14"/>
        <v>#VALUE!</v>
      </c>
      <c r="M44" s="428" t="e">
        <f t="shared" si="14"/>
        <v>#VALUE!</v>
      </c>
      <c r="N44" s="428" t="e">
        <f t="shared" si="14"/>
        <v>#VALUE!</v>
      </c>
      <c r="O44" s="428" t="e">
        <f t="shared" si="14"/>
        <v>#VALUE!</v>
      </c>
      <c r="P44" s="428" t="e">
        <f t="shared" si="14"/>
        <v>#VALUE!</v>
      </c>
      <c r="Q44" s="428" t="e">
        <f t="shared" si="14"/>
        <v>#VALUE!</v>
      </c>
      <c r="R44" s="428" t="e">
        <f t="shared" si="14"/>
        <v>#VALUE!</v>
      </c>
      <c r="S44" s="428" t="e">
        <f t="shared" si="14"/>
        <v>#VALUE!</v>
      </c>
      <c r="T44" s="428" t="e">
        <f t="shared" si="14"/>
        <v>#VALUE!</v>
      </c>
      <c r="U44" s="428" t="e">
        <f t="shared" si="14"/>
        <v>#VALUE!</v>
      </c>
      <c r="V44" s="429" t="e">
        <f t="shared" si="14"/>
        <v>#VALUE!</v>
      </c>
      <c r="W44" s="421"/>
    </row>
    <row r="45" spans="1:23" ht="23.25" customHeight="1">
      <c r="A45" s="548">
        <f>Orçamento!A526</f>
        <v>15</v>
      </c>
      <c r="B45" s="550" t="str">
        <f>VLOOKUP(A45,Orçamento!$A$14:$I$608,4,FALSE)</f>
        <v>INSTALAÇÕES DE REDE ESTRUTURADA</v>
      </c>
      <c r="C45" s="552" t="e">
        <f>VLOOKUP(B45,Orçamento!$D$14:$I$608,6,FALSE)</f>
        <v>#DIV/0!</v>
      </c>
      <c r="D45" s="554" t="e">
        <f>Resumo!D30</f>
        <v>#VALUE!</v>
      </c>
      <c r="E45" s="66">
        <v>0</v>
      </c>
      <c r="F45" s="67">
        <v>0</v>
      </c>
      <c r="G45" s="67">
        <v>0</v>
      </c>
      <c r="H45" s="67">
        <v>0</v>
      </c>
      <c r="I45" s="67">
        <v>0</v>
      </c>
      <c r="J45" s="67">
        <v>0</v>
      </c>
      <c r="K45" s="67">
        <v>0</v>
      </c>
      <c r="L45" s="67">
        <v>0</v>
      </c>
      <c r="M45" s="67">
        <v>0</v>
      </c>
      <c r="N45" s="67">
        <v>0</v>
      </c>
      <c r="O45" s="67">
        <v>0</v>
      </c>
      <c r="P45" s="67">
        <v>0</v>
      </c>
      <c r="Q45" s="67">
        <v>0</v>
      </c>
      <c r="R45" s="67">
        <v>0</v>
      </c>
      <c r="S45" s="67">
        <v>0</v>
      </c>
      <c r="T45" s="67">
        <v>0</v>
      </c>
      <c r="U45" s="67">
        <v>0</v>
      </c>
      <c r="V45" s="68">
        <v>0</v>
      </c>
      <c r="W45" s="421"/>
    </row>
    <row r="46" spans="1:23" ht="14.25" customHeight="1">
      <c r="A46" s="556"/>
      <c r="B46" s="557"/>
      <c r="C46" s="558"/>
      <c r="D46" s="555"/>
      <c r="E46" s="427" t="e">
        <f aca="true" t="shared" si="15" ref="E46:V46">E45*$D45</f>
        <v>#VALUE!</v>
      </c>
      <c r="F46" s="428" t="e">
        <f t="shared" si="15"/>
        <v>#VALUE!</v>
      </c>
      <c r="G46" s="428" t="e">
        <f t="shared" si="15"/>
        <v>#VALUE!</v>
      </c>
      <c r="H46" s="428" t="e">
        <f t="shared" si="15"/>
        <v>#VALUE!</v>
      </c>
      <c r="I46" s="428" t="e">
        <f t="shared" si="15"/>
        <v>#VALUE!</v>
      </c>
      <c r="J46" s="428" t="e">
        <f t="shared" si="15"/>
        <v>#VALUE!</v>
      </c>
      <c r="K46" s="428" t="e">
        <f t="shared" si="15"/>
        <v>#VALUE!</v>
      </c>
      <c r="L46" s="428" t="e">
        <f t="shared" si="15"/>
        <v>#VALUE!</v>
      </c>
      <c r="M46" s="428" t="e">
        <f t="shared" si="15"/>
        <v>#VALUE!</v>
      </c>
      <c r="N46" s="428" t="e">
        <f t="shared" si="15"/>
        <v>#VALUE!</v>
      </c>
      <c r="O46" s="428" t="e">
        <f t="shared" si="15"/>
        <v>#VALUE!</v>
      </c>
      <c r="P46" s="428" t="e">
        <f t="shared" si="15"/>
        <v>#VALUE!</v>
      </c>
      <c r="Q46" s="428" t="e">
        <f t="shared" si="15"/>
        <v>#VALUE!</v>
      </c>
      <c r="R46" s="428" t="e">
        <f t="shared" si="15"/>
        <v>#VALUE!</v>
      </c>
      <c r="S46" s="428" t="e">
        <f t="shared" si="15"/>
        <v>#VALUE!</v>
      </c>
      <c r="T46" s="428" t="e">
        <f t="shared" si="15"/>
        <v>#VALUE!</v>
      </c>
      <c r="U46" s="428" t="e">
        <f t="shared" si="15"/>
        <v>#VALUE!</v>
      </c>
      <c r="V46" s="429" t="e">
        <f t="shared" si="15"/>
        <v>#VALUE!</v>
      </c>
      <c r="W46" s="421"/>
    </row>
    <row r="47" spans="1:23" ht="23.25" customHeight="1">
      <c r="A47" s="548">
        <f>Orçamento!A556</f>
        <v>16</v>
      </c>
      <c r="B47" s="550" t="str">
        <f>VLOOKUP(A47,Orçamento!$A$14:$I$608,4,FALSE)</f>
        <v>SISTEMA DE EXAUSTÃO MECÂNICA</v>
      </c>
      <c r="C47" s="552" t="e">
        <f>VLOOKUP(B47,Orçamento!$D$14:$I$608,6,FALSE)</f>
        <v>#DIV/0!</v>
      </c>
      <c r="D47" s="554" t="e">
        <f>Resumo!D31</f>
        <v>#VALUE!</v>
      </c>
      <c r="E47" s="66">
        <v>0</v>
      </c>
      <c r="F47" s="67">
        <v>0</v>
      </c>
      <c r="G47" s="67">
        <v>0</v>
      </c>
      <c r="H47" s="67">
        <v>0</v>
      </c>
      <c r="I47" s="67">
        <v>0</v>
      </c>
      <c r="J47" s="67">
        <v>0</v>
      </c>
      <c r="K47" s="67">
        <v>0</v>
      </c>
      <c r="L47" s="67">
        <v>0</v>
      </c>
      <c r="M47" s="67">
        <v>0</v>
      </c>
      <c r="N47" s="67">
        <v>0</v>
      </c>
      <c r="O47" s="67">
        <v>0</v>
      </c>
      <c r="P47" s="67">
        <v>0</v>
      </c>
      <c r="Q47" s="67">
        <v>0</v>
      </c>
      <c r="R47" s="67">
        <v>0</v>
      </c>
      <c r="S47" s="67">
        <v>0</v>
      </c>
      <c r="T47" s="67">
        <v>0</v>
      </c>
      <c r="U47" s="67">
        <v>0</v>
      </c>
      <c r="V47" s="68">
        <v>0</v>
      </c>
      <c r="W47" s="421"/>
    </row>
    <row r="48" spans="1:23" ht="14.25" customHeight="1">
      <c r="A48" s="556"/>
      <c r="B48" s="557"/>
      <c r="C48" s="558"/>
      <c r="D48" s="555"/>
      <c r="E48" s="427" t="e">
        <f aca="true" t="shared" si="16" ref="E48:V48">E47*$D47</f>
        <v>#VALUE!</v>
      </c>
      <c r="F48" s="428" t="e">
        <f t="shared" si="16"/>
        <v>#VALUE!</v>
      </c>
      <c r="G48" s="428" t="e">
        <f t="shared" si="16"/>
        <v>#VALUE!</v>
      </c>
      <c r="H48" s="428" t="e">
        <f t="shared" si="16"/>
        <v>#VALUE!</v>
      </c>
      <c r="I48" s="428" t="e">
        <f t="shared" si="16"/>
        <v>#VALUE!</v>
      </c>
      <c r="J48" s="428" t="e">
        <f t="shared" si="16"/>
        <v>#VALUE!</v>
      </c>
      <c r="K48" s="428" t="e">
        <f t="shared" si="16"/>
        <v>#VALUE!</v>
      </c>
      <c r="L48" s="428" t="e">
        <f t="shared" si="16"/>
        <v>#VALUE!</v>
      </c>
      <c r="M48" s="428" t="e">
        <f t="shared" si="16"/>
        <v>#VALUE!</v>
      </c>
      <c r="N48" s="428" t="e">
        <f t="shared" si="16"/>
        <v>#VALUE!</v>
      </c>
      <c r="O48" s="428" t="e">
        <f t="shared" si="16"/>
        <v>#VALUE!</v>
      </c>
      <c r="P48" s="428" t="e">
        <f t="shared" si="16"/>
        <v>#VALUE!</v>
      </c>
      <c r="Q48" s="428" t="e">
        <f t="shared" si="16"/>
        <v>#VALUE!</v>
      </c>
      <c r="R48" s="428" t="e">
        <f t="shared" si="16"/>
        <v>#VALUE!</v>
      </c>
      <c r="S48" s="428" t="e">
        <f t="shared" si="16"/>
        <v>#VALUE!</v>
      </c>
      <c r="T48" s="428" t="e">
        <f t="shared" si="16"/>
        <v>#VALUE!</v>
      </c>
      <c r="U48" s="428" t="e">
        <f t="shared" si="16"/>
        <v>#VALUE!</v>
      </c>
      <c r="V48" s="429" t="e">
        <f t="shared" si="16"/>
        <v>#VALUE!</v>
      </c>
      <c r="W48" s="421"/>
    </row>
    <row r="49" spans="1:23" ht="23.25" customHeight="1">
      <c r="A49" s="548">
        <f>Orçamento!A561</f>
        <v>17</v>
      </c>
      <c r="B49" s="550" t="str">
        <f>VLOOKUP(A49,Orçamento!$A$14:$I$608,4,FALSE)</f>
        <v>SISTEMA DE PROTEÇÃO CONTRA DESCARGA ATMOSFÉRICA (SPDA)</v>
      </c>
      <c r="C49" s="552" t="e">
        <f>VLOOKUP(B49,Orçamento!$D$14:$I$608,6,FALSE)</f>
        <v>#DIV/0!</v>
      </c>
      <c r="D49" s="554" t="e">
        <f>Resumo!D32</f>
        <v>#VALUE!</v>
      </c>
      <c r="E49" s="66">
        <v>0</v>
      </c>
      <c r="F49" s="67">
        <v>0</v>
      </c>
      <c r="G49" s="67">
        <v>0</v>
      </c>
      <c r="H49" s="67">
        <v>0</v>
      </c>
      <c r="I49" s="67">
        <v>0</v>
      </c>
      <c r="J49" s="67">
        <v>0</v>
      </c>
      <c r="K49" s="67">
        <v>0</v>
      </c>
      <c r="L49" s="67">
        <v>0</v>
      </c>
      <c r="M49" s="67">
        <v>0</v>
      </c>
      <c r="N49" s="67">
        <v>0</v>
      </c>
      <c r="O49" s="67">
        <v>0</v>
      </c>
      <c r="P49" s="67">
        <v>0</v>
      </c>
      <c r="Q49" s="67">
        <v>0</v>
      </c>
      <c r="R49" s="67">
        <v>0</v>
      </c>
      <c r="S49" s="67">
        <v>0</v>
      </c>
      <c r="T49" s="67">
        <v>0</v>
      </c>
      <c r="U49" s="67">
        <v>0</v>
      </c>
      <c r="V49" s="68">
        <v>0</v>
      </c>
      <c r="W49" s="421"/>
    </row>
    <row r="50" spans="1:23" ht="14.25" customHeight="1">
      <c r="A50" s="556"/>
      <c r="B50" s="557"/>
      <c r="C50" s="558"/>
      <c r="D50" s="555"/>
      <c r="E50" s="427" t="e">
        <f aca="true" t="shared" si="17" ref="E50:V50">E49*$D49</f>
        <v>#VALUE!</v>
      </c>
      <c r="F50" s="428" t="e">
        <f t="shared" si="17"/>
        <v>#VALUE!</v>
      </c>
      <c r="G50" s="428" t="e">
        <f t="shared" si="17"/>
        <v>#VALUE!</v>
      </c>
      <c r="H50" s="428" t="e">
        <f t="shared" si="17"/>
        <v>#VALUE!</v>
      </c>
      <c r="I50" s="428" t="e">
        <f t="shared" si="17"/>
        <v>#VALUE!</v>
      </c>
      <c r="J50" s="428" t="e">
        <f t="shared" si="17"/>
        <v>#VALUE!</v>
      </c>
      <c r="K50" s="428" t="e">
        <f t="shared" si="17"/>
        <v>#VALUE!</v>
      </c>
      <c r="L50" s="428" t="e">
        <f t="shared" si="17"/>
        <v>#VALUE!</v>
      </c>
      <c r="M50" s="428" t="e">
        <f t="shared" si="17"/>
        <v>#VALUE!</v>
      </c>
      <c r="N50" s="428" t="e">
        <f t="shared" si="17"/>
        <v>#VALUE!</v>
      </c>
      <c r="O50" s="428" t="e">
        <f t="shared" si="17"/>
        <v>#VALUE!</v>
      </c>
      <c r="P50" s="428" t="e">
        <f t="shared" si="17"/>
        <v>#VALUE!</v>
      </c>
      <c r="Q50" s="428" t="e">
        <f t="shared" si="17"/>
        <v>#VALUE!</v>
      </c>
      <c r="R50" s="428" t="e">
        <f t="shared" si="17"/>
        <v>#VALUE!</v>
      </c>
      <c r="S50" s="428" t="e">
        <f t="shared" si="17"/>
        <v>#VALUE!</v>
      </c>
      <c r="T50" s="428" t="e">
        <f t="shared" si="17"/>
        <v>#VALUE!</v>
      </c>
      <c r="U50" s="428" t="e">
        <f t="shared" si="17"/>
        <v>#VALUE!</v>
      </c>
      <c r="V50" s="429" t="e">
        <f t="shared" si="17"/>
        <v>#VALUE!</v>
      </c>
      <c r="W50" s="421"/>
    </row>
    <row r="51" spans="1:23" ht="23.25" customHeight="1">
      <c r="A51" s="548">
        <f>Orçamento!A578</f>
        <v>18</v>
      </c>
      <c r="B51" s="550" t="str">
        <f>VLOOKUP(A51,Orçamento!$A$14:$I$608,4,FALSE)</f>
        <v>SERVIÇOS COMPLEMENTARES</v>
      </c>
      <c r="C51" s="552" t="e">
        <f>VLOOKUP(B51,Orçamento!$D$14:$I$608,6,FALSE)</f>
        <v>#DIV/0!</v>
      </c>
      <c r="D51" s="554" t="e">
        <f>Resumo!D33</f>
        <v>#VALUE!</v>
      </c>
      <c r="E51" s="66">
        <v>0</v>
      </c>
      <c r="F51" s="67">
        <v>0</v>
      </c>
      <c r="G51" s="67">
        <v>0</v>
      </c>
      <c r="H51" s="67">
        <v>0</v>
      </c>
      <c r="I51" s="67">
        <v>0</v>
      </c>
      <c r="J51" s="67">
        <v>0</v>
      </c>
      <c r="K51" s="67">
        <v>0</v>
      </c>
      <c r="L51" s="67">
        <v>0</v>
      </c>
      <c r="M51" s="67">
        <v>0</v>
      </c>
      <c r="N51" s="67">
        <v>0</v>
      </c>
      <c r="O51" s="67">
        <v>0</v>
      </c>
      <c r="P51" s="67">
        <v>0</v>
      </c>
      <c r="Q51" s="67">
        <v>0</v>
      </c>
      <c r="R51" s="67">
        <v>0</v>
      </c>
      <c r="S51" s="67">
        <v>0</v>
      </c>
      <c r="T51" s="67">
        <v>0</v>
      </c>
      <c r="U51" s="67">
        <v>0</v>
      </c>
      <c r="V51" s="68">
        <v>0</v>
      </c>
      <c r="W51" s="421"/>
    </row>
    <row r="52" spans="1:23" ht="14.25" customHeight="1" thickBot="1">
      <c r="A52" s="556"/>
      <c r="B52" s="557"/>
      <c r="C52" s="558"/>
      <c r="D52" s="555"/>
      <c r="E52" s="430" t="e">
        <f aca="true" t="shared" si="18" ref="E52:V52">E51*$D51</f>
        <v>#VALUE!</v>
      </c>
      <c r="F52" s="431" t="e">
        <f t="shared" si="18"/>
        <v>#VALUE!</v>
      </c>
      <c r="G52" s="431" t="e">
        <f t="shared" si="18"/>
        <v>#VALUE!</v>
      </c>
      <c r="H52" s="431" t="e">
        <f t="shared" si="18"/>
        <v>#VALUE!</v>
      </c>
      <c r="I52" s="431" t="e">
        <f t="shared" si="18"/>
        <v>#VALUE!</v>
      </c>
      <c r="J52" s="431" t="e">
        <f t="shared" si="18"/>
        <v>#VALUE!</v>
      </c>
      <c r="K52" s="431" t="e">
        <f t="shared" si="18"/>
        <v>#VALUE!</v>
      </c>
      <c r="L52" s="431" t="e">
        <f t="shared" si="18"/>
        <v>#VALUE!</v>
      </c>
      <c r="M52" s="431" t="e">
        <f t="shared" si="18"/>
        <v>#VALUE!</v>
      </c>
      <c r="N52" s="431" t="e">
        <f t="shared" si="18"/>
        <v>#VALUE!</v>
      </c>
      <c r="O52" s="431" t="e">
        <f t="shared" si="18"/>
        <v>#VALUE!</v>
      </c>
      <c r="P52" s="431" t="e">
        <f t="shared" si="18"/>
        <v>#VALUE!</v>
      </c>
      <c r="Q52" s="431" t="e">
        <f t="shared" si="18"/>
        <v>#VALUE!</v>
      </c>
      <c r="R52" s="431" t="e">
        <f t="shared" si="18"/>
        <v>#VALUE!</v>
      </c>
      <c r="S52" s="431" t="e">
        <f t="shared" si="18"/>
        <v>#VALUE!</v>
      </c>
      <c r="T52" s="431" t="e">
        <f t="shared" si="18"/>
        <v>#VALUE!</v>
      </c>
      <c r="U52" s="431" t="e">
        <f t="shared" si="18"/>
        <v>#VALUE!</v>
      </c>
      <c r="V52" s="432" t="e">
        <f t="shared" si="18"/>
        <v>#VALUE!</v>
      </c>
      <c r="W52" s="421"/>
    </row>
    <row r="53" spans="1:24" s="437" customFormat="1" ht="12" customHeight="1" thickBot="1">
      <c r="A53" s="433"/>
      <c r="B53" s="434"/>
      <c r="C53" s="435"/>
      <c r="D53" s="435"/>
      <c r="E53" s="436"/>
      <c r="F53" s="436"/>
      <c r="G53" s="436"/>
      <c r="H53" s="436"/>
      <c r="I53" s="436"/>
      <c r="J53" s="436"/>
      <c r="K53" s="436"/>
      <c r="L53" s="436"/>
      <c r="M53" s="436"/>
      <c r="N53" s="436"/>
      <c r="O53" s="436"/>
      <c r="P53" s="436"/>
      <c r="Q53" s="436"/>
      <c r="R53" s="436"/>
      <c r="S53" s="436"/>
      <c r="T53" s="436"/>
      <c r="U53" s="436"/>
      <c r="V53" s="436"/>
      <c r="W53" s="420"/>
      <c r="X53" s="420"/>
    </row>
    <row r="54" spans="1:22" ht="9.75" customHeight="1" thickBot="1">
      <c r="A54" s="544"/>
      <c r="B54" s="545" t="s">
        <v>177</v>
      </c>
      <c r="C54" s="546" t="e">
        <f>SUM(C17:C52)</f>
        <v>#DIV/0!</v>
      </c>
      <c r="D54" s="547" t="e">
        <f>SUM(D17:D52)</f>
        <v>#VALUE!</v>
      </c>
      <c r="E54" s="533" t="e">
        <f>ROUND(E18+E20+E22+E24+E26+E28+E30+E32+E34+E36+E38+E40+E42+E44+E46+E48+E50+E52,2)</f>
        <v>#VALUE!</v>
      </c>
      <c r="F54" s="533" t="e">
        <f aca="true" t="shared" si="19" ref="F54:V54">ROUND(F18+F20+F22+F24+F26+F28+F30+F32+F34+F36+F38+F40+F42+F44+F46+F48+F50+F52,2)</f>
        <v>#VALUE!</v>
      </c>
      <c r="G54" s="533" t="e">
        <f t="shared" si="19"/>
        <v>#VALUE!</v>
      </c>
      <c r="H54" s="533" t="e">
        <f t="shared" si="19"/>
        <v>#VALUE!</v>
      </c>
      <c r="I54" s="533" t="e">
        <f t="shared" si="19"/>
        <v>#VALUE!</v>
      </c>
      <c r="J54" s="533" t="e">
        <f t="shared" si="19"/>
        <v>#VALUE!</v>
      </c>
      <c r="K54" s="533" t="e">
        <f t="shared" si="19"/>
        <v>#VALUE!</v>
      </c>
      <c r="L54" s="533" t="e">
        <f t="shared" si="19"/>
        <v>#VALUE!</v>
      </c>
      <c r="M54" s="533" t="e">
        <f t="shared" si="19"/>
        <v>#VALUE!</v>
      </c>
      <c r="N54" s="533" t="e">
        <f t="shared" si="19"/>
        <v>#VALUE!</v>
      </c>
      <c r="O54" s="533" t="e">
        <f t="shared" si="19"/>
        <v>#VALUE!</v>
      </c>
      <c r="P54" s="533" t="e">
        <f t="shared" si="19"/>
        <v>#VALUE!</v>
      </c>
      <c r="Q54" s="533" t="e">
        <f t="shared" si="19"/>
        <v>#VALUE!</v>
      </c>
      <c r="R54" s="533" t="e">
        <f t="shared" si="19"/>
        <v>#VALUE!</v>
      </c>
      <c r="S54" s="533" t="e">
        <f t="shared" si="19"/>
        <v>#VALUE!</v>
      </c>
      <c r="T54" s="533" t="e">
        <f t="shared" si="19"/>
        <v>#VALUE!</v>
      </c>
      <c r="U54" s="533" t="e">
        <f t="shared" si="19"/>
        <v>#VALUE!</v>
      </c>
      <c r="V54" s="533" t="e">
        <f t="shared" si="19"/>
        <v>#VALUE!</v>
      </c>
    </row>
    <row r="55" spans="1:22" ht="9.75" customHeight="1" thickBot="1">
      <c r="A55" s="544"/>
      <c r="B55" s="545"/>
      <c r="C55" s="546"/>
      <c r="D55" s="547"/>
      <c r="E55" s="533"/>
      <c r="F55" s="533"/>
      <c r="G55" s="533"/>
      <c r="H55" s="533"/>
      <c r="I55" s="533"/>
      <c r="J55" s="533"/>
      <c r="K55" s="533"/>
      <c r="L55" s="533"/>
      <c r="M55" s="533"/>
      <c r="N55" s="533"/>
      <c r="O55" s="533"/>
      <c r="P55" s="533"/>
      <c r="Q55" s="533"/>
      <c r="R55" s="533"/>
      <c r="S55" s="533"/>
      <c r="T55" s="533"/>
      <c r="U55" s="533"/>
      <c r="V55" s="533"/>
    </row>
    <row r="56" spans="1:22" ht="9.75" customHeight="1" thickBot="1">
      <c r="A56" s="544"/>
      <c r="B56" s="545"/>
      <c r="C56" s="546"/>
      <c r="D56" s="547"/>
      <c r="E56" s="533"/>
      <c r="F56" s="533"/>
      <c r="G56" s="533"/>
      <c r="H56" s="533"/>
      <c r="I56" s="533"/>
      <c r="J56" s="533"/>
      <c r="K56" s="533"/>
      <c r="L56" s="533"/>
      <c r="M56" s="533"/>
      <c r="N56" s="533"/>
      <c r="O56" s="533"/>
      <c r="P56" s="533"/>
      <c r="Q56" s="533"/>
      <c r="R56" s="533"/>
      <c r="S56" s="533"/>
      <c r="T56" s="533"/>
      <c r="U56" s="533"/>
      <c r="V56" s="533"/>
    </row>
    <row r="57" spans="1:22" ht="13.5" customHeight="1" thickBot="1">
      <c r="A57" s="534"/>
      <c r="B57" s="536" t="s">
        <v>178</v>
      </c>
      <c r="C57" s="538" t="e">
        <f>D57/D54</f>
        <v>#VALUE!</v>
      </c>
      <c r="D57" s="540" t="e">
        <f>SUM(E54:V56)</f>
        <v>#VALUE!</v>
      </c>
      <c r="E57" s="542" t="e">
        <f>E54</f>
        <v>#VALUE!</v>
      </c>
      <c r="F57" s="530" t="e">
        <f aca="true" t="shared" si="20" ref="F57:V57">F54+E57</f>
        <v>#VALUE!</v>
      </c>
      <c r="G57" s="530" t="e">
        <f t="shared" si="20"/>
        <v>#VALUE!</v>
      </c>
      <c r="H57" s="530" t="e">
        <f t="shared" si="20"/>
        <v>#VALUE!</v>
      </c>
      <c r="I57" s="530" t="e">
        <f t="shared" si="20"/>
        <v>#VALUE!</v>
      </c>
      <c r="J57" s="530" t="e">
        <f t="shared" si="20"/>
        <v>#VALUE!</v>
      </c>
      <c r="K57" s="530" t="e">
        <f t="shared" si="20"/>
        <v>#VALUE!</v>
      </c>
      <c r="L57" s="530" t="e">
        <f t="shared" si="20"/>
        <v>#VALUE!</v>
      </c>
      <c r="M57" s="530" t="e">
        <f t="shared" si="20"/>
        <v>#VALUE!</v>
      </c>
      <c r="N57" s="530" t="e">
        <f t="shared" si="20"/>
        <v>#VALUE!</v>
      </c>
      <c r="O57" s="530" t="e">
        <f t="shared" si="20"/>
        <v>#VALUE!</v>
      </c>
      <c r="P57" s="530" t="e">
        <f t="shared" si="20"/>
        <v>#VALUE!</v>
      </c>
      <c r="Q57" s="530" t="e">
        <f t="shared" si="20"/>
        <v>#VALUE!</v>
      </c>
      <c r="R57" s="530" t="e">
        <f t="shared" si="20"/>
        <v>#VALUE!</v>
      </c>
      <c r="S57" s="530" t="e">
        <f t="shared" si="20"/>
        <v>#VALUE!</v>
      </c>
      <c r="T57" s="530" t="e">
        <f t="shared" si="20"/>
        <v>#VALUE!</v>
      </c>
      <c r="U57" s="530" t="e">
        <f t="shared" si="20"/>
        <v>#VALUE!</v>
      </c>
      <c r="V57" s="530" t="e">
        <f t="shared" si="20"/>
        <v>#VALUE!</v>
      </c>
    </row>
    <row r="58" spans="1:22" ht="13.5" customHeight="1" thickBot="1">
      <c r="A58" s="534"/>
      <c r="B58" s="536"/>
      <c r="C58" s="538"/>
      <c r="D58" s="540"/>
      <c r="E58" s="542"/>
      <c r="F58" s="530"/>
      <c r="G58" s="530"/>
      <c r="H58" s="530"/>
      <c r="I58" s="530"/>
      <c r="J58" s="530"/>
      <c r="K58" s="530"/>
      <c r="L58" s="530"/>
      <c r="M58" s="530"/>
      <c r="N58" s="530"/>
      <c r="O58" s="530"/>
      <c r="P58" s="530"/>
      <c r="Q58" s="530"/>
      <c r="R58" s="530"/>
      <c r="S58" s="530"/>
      <c r="T58" s="530"/>
      <c r="U58" s="530"/>
      <c r="V58" s="530"/>
    </row>
    <row r="59" spans="1:22" ht="13.5" customHeight="1" thickBot="1">
      <c r="A59" s="535"/>
      <c r="B59" s="537"/>
      <c r="C59" s="539"/>
      <c r="D59" s="541"/>
      <c r="E59" s="543"/>
      <c r="F59" s="531"/>
      <c r="G59" s="531"/>
      <c r="H59" s="531"/>
      <c r="I59" s="531"/>
      <c r="J59" s="531"/>
      <c r="K59" s="531"/>
      <c r="L59" s="531"/>
      <c r="M59" s="531"/>
      <c r="N59" s="531"/>
      <c r="O59" s="531"/>
      <c r="P59" s="531"/>
      <c r="Q59" s="531"/>
      <c r="R59" s="531"/>
      <c r="S59" s="531"/>
      <c r="T59" s="531"/>
      <c r="U59" s="531"/>
      <c r="V59" s="531"/>
    </row>
    <row r="60" spans="1:12" ht="12.75">
      <c r="A60" s="438"/>
      <c r="B60" s="438"/>
      <c r="C60" s="438"/>
      <c r="D60" s="438"/>
      <c r="E60" s="438"/>
      <c r="L60" s="439"/>
    </row>
    <row r="61" spans="1:12" ht="14.25">
      <c r="A61" s="440"/>
      <c r="B61" s="438"/>
      <c r="C61" s="438"/>
      <c r="D61" s="438"/>
      <c r="E61" s="438"/>
      <c r="L61" s="441"/>
    </row>
    <row r="62" spans="2:7" ht="12.75">
      <c r="B62" s="442"/>
      <c r="G62" s="445"/>
    </row>
    <row r="63" spans="2:7" ht="12.75" customHeight="1">
      <c r="B63" s="112"/>
      <c r="C63" s="532"/>
      <c r="D63" s="532"/>
      <c r="E63" s="109"/>
      <c r="G63" s="445"/>
    </row>
    <row r="64" spans="2:7" ht="15.75">
      <c r="B64" s="271"/>
      <c r="C64" s="527"/>
      <c r="D64" s="527"/>
      <c r="E64" s="446"/>
      <c r="G64" s="447"/>
    </row>
    <row r="65" spans="2:7" ht="12.75" customHeight="1">
      <c r="B65" s="247"/>
      <c r="C65" s="528"/>
      <c r="D65" s="528"/>
      <c r="E65" s="448"/>
      <c r="G65" s="447"/>
    </row>
    <row r="66" spans="2:7" ht="12.75" customHeight="1">
      <c r="B66" s="247"/>
      <c r="C66" s="528"/>
      <c r="D66" s="528"/>
      <c r="E66" s="449"/>
      <c r="G66" s="447"/>
    </row>
    <row r="67" spans="1:26" ht="12.75">
      <c r="A67" s="437"/>
      <c r="B67" s="265"/>
      <c r="C67" s="529"/>
      <c r="D67" s="529"/>
      <c r="E67" s="449"/>
      <c r="F67" s="437"/>
      <c r="G67" s="450"/>
      <c r="H67" s="437"/>
      <c r="I67" s="437"/>
      <c r="J67" s="437"/>
      <c r="K67" s="437"/>
      <c r="L67" s="437"/>
      <c r="M67" s="437"/>
      <c r="N67" s="437"/>
      <c r="O67" s="437"/>
      <c r="P67" s="437"/>
      <c r="Q67" s="437"/>
      <c r="R67" s="437"/>
      <c r="S67" s="437"/>
      <c r="T67" s="437"/>
      <c r="U67" s="437"/>
      <c r="V67" s="437"/>
      <c r="W67" s="437"/>
      <c r="X67" s="437"/>
      <c r="Y67" s="437"/>
      <c r="Z67" s="437"/>
    </row>
    <row r="68" spans="1:26" ht="12.75">
      <c r="A68" s="437"/>
      <c r="B68" s="437"/>
      <c r="C68" s="451"/>
      <c r="D68" s="452"/>
      <c r="E68" s="437"/>
      <c r="F68" s="437"/>
      <c r="G68" s="437"/>
      <c r="H68" s="437"/>
      <c r="I68" s="437"/>
      <c r="J68" s="437"/>
      <c r="K68" s="437"/>
      <c r="L68" s="437"/>
      <c r="M68" s="437"/>
      <c r="N68" s="437"/>
      <c r="O68" s="437"/>
      <c r="P68" s="437"/>
      <c r="Q68" s="437"/>
      <c r="R68" s="437"/>
      <c r="S68" s="437"/>
      <c r="T68" s="437"/>
      <c r="U68" s="437"/>
      <c r="V68" s="437"/>
      <c r="W68" s="437"/>
      <c r="X68" s="437"/>
      <c r="Y68" s="437"/>
      <c r="Z68" s="437"/>
    </row>
    <row r="69" spans="1:26" ht="12.75">
      <c r="A69" s="437"/>
      <c r="B69" s="437"/>
      <c r="C69" s="451"/>
      <c r="D69" s="452"/>
      <c r="E69" s="437"/>
      <c r="F69" s="437"/>
      <c r="G69" s="437"/>
      <c r="H69" s="437"/>
      <c r="I69" s="437"/>
      <c r="J69" s="437"/>
      <c r="K69" s="437"/>
      <c r="L69" s="437"/>
      <c r="M69" s="437"/>
      <c r="N69" s="437"/>
      <c r="O69" s="437"/>
      <c r="P69" s="437"/>
      <c r="Q69" s="437"/>
      <c r="R69" s="437"/>
      <c r="S69" s="437"/>
      <c r="T69" s="437"/>
      <c r="U69" s="437"/>
      <c r="V69" s="437"/>
      <c r="W69" s="437"/>
      <c r="X69" s="437"/>
      <c r="Y69" s="437"/>
      <c r="Z69" s="437"/>
    </row>
    <row r="70" spans="1:26" ht="12.75">
      <c r="A70" s="437"/>
      <c r="B70" s="437"/>
      <c r="C70" s="451"/>
      <c r="D70" s="452"/>
      <c r="E70" s="437"/>
      <c r="F70" s="437"/>
      <c r="G70" s="437"/>
      <c r="H70" s="437"/>
      <c r="I70" s="437"/>
      <c r="J70" s="437"/>
      <c r="K70" s="437"/>
      <c r="L70" s="437"/>
      <c r="M70" s="437"/>
      <c r="N70" s="437"/>
      <c r="O70" s="437"/>
      <c r="P70" s="437"/>
      <c r="Q70" s="437"/>
      <c r="R70" s="437"/>
      <c r="S70" s="437"/>
      <c r="T70" s="437"/>
      <c r="U70" s="437"/>
      <c r="V70" s="437"/>
      <c r="W70" s="437"/>
      <c r="X70" s="437"/>
      <c r="Y70" s="437"/>
      <c r="Z70" s="437"/>
    </row>
    <row r="71" spans="1:26" ht="12.75">
      <c r="A71" s="437"/>
      <c r="B71" s="437"/>
      <c r="C71" s="451"/>
      <c r="D71" s="452"/>
      <c r="E71" s="437"/>
      <c r="F71" s="437"/>
      <c r="G71" s="437"/>
      <c r="H71" s="437"/>
      <c r="I71" s="437"/>
      <c r="J71" s="437"/>
      <c r="K71" s="437"/>
      <c r="L71" s="437"/>
      <c r="M71" s="437"/>
      <c r="N71" s="437"/>
      <c r="O71" s="437"/>
      <c r="P71" s="437"/>
      <c r="Q71" s="437"/>
      <c r="R71" s="437"/>
      <c r="S71" s="437"/>
      <c r="T71" s="437"/>
      <c r="U71" s="437"/>
      <c r="V71" s="437"/>
      <c r="W71" s="437"/>
      <c r="X71" s="437"/>
      <c r="Y71" s="437"/>
      <c r="Z71" s="437"/>
    </row>
    <row r="72" spans="1:26" ht="12.75">
      <c r="A72" s="437"/>
      <c r="B72" s="437"/>
      <c r="C72" s="451"/>
      <c r="D72" s="452"/>
      <c r="E72" s="437"/>
      <c r="F72" s="437"/>
      <c r="G72" s="437"/>
      <c r="H72" s="437"/>
      <c r="I72" s="437"/>
      <c r="J72" s="437"/>
      <c r="K72" s="437"/>
      <c r="L72" s="437"/>
      <c r="M72" s="437"/>
      <c r="N72" s="437"/>
      <c r="O72" s="437"/>
      <c r="P72" s="437"/>
      <c r="Q72" s="437"/>
      <c r="R72" s="437"/>
      <c r="S72" s="437"/>
      <c r="T72" s="437"/>
      <c r="U72" s="437"/>
      <c r="V72" s="437"/>
      <c r="W72" s="437"/>
      <c r="X72" s="437"/>
      <c r="Y72" s="437"/>
      <c r="Z72" s="437"/>
    </row>
    <row r="73" spans="1:26" ht="12.75">
      <c r="A73" s="437"/>
      <c r="B73" s="437"/>
      <c r="C73" s="451"/>
      <c r="D73" s="452"/>
      <c r="E73" s="437"/>
      <c r="F73" s="437"/>
      <c r="G73" s="437"/>
      <c r="H73" s="437"/>
      <c r="I73" s="437"/>
      <c r="J73" s="437"/>
      <c r="K73" s="437"/>
      <c r="L73" s="437"/>
      <c r="M73" s="437"/>
      <c r="N73" s="437"/>
      <c r="O73" s="437"/>
      <c r="P73" s="437"/>
      <c r="Q73" s="437"/>
      <c r="R73" s="437"/>
      <c r="S73" s="437"/>
      <c r="T73" s="437"/>
      <c r="U73" s="437"/>
      <c r="V73" s="437"/>
      <c r="W73" s="437"/>
      <c r="X73" s="437"/>
      <c r="Y73" s="437"/>
      <c r="Z73" s="437"/>
    </row>
    <row r="74" spans="1:26" ht="12.75">
      <c r="A74" s="437"/>
      <c r="B74" s="437"/>
      <c r="C74" s="451"/>
      <c r="D74" s="452"/>
      <c r="E74" s="437"/>
      <c r="F74" s="437"/>
      <c r="G74" s="437"/>
      <c r="H74" s="437"/>
      <c r="I74" s="437"/>
      <c r="J74" s="437"/>
      <c r="K74" s="437"/>
      <c r="L74" s="437"/>
      <c r="M74" s="437"/>
      <c r="N74" s="437"/>
      <c r="O74" s="437"/>
      <c r="P74" s="437"/>
      <c r="Q74" s="437"/>
      <c r="R74" s="437"/>
      <c r="S74" s="437"/>
      <c r="T74" s="437"/>
      <c r="U74" s="437"/>
      <c r="V74" s="437"/>
      <c r="W74" s="437"/>
      <c r="X74" s="437"/>
      <c r="Y74" s="437"/>
      <c r="Z74" s="437"/>
    </row>
    <row r="75" spans="1:26" ht="12.75">
      <c r="A75" s="437"/>
      <c r="B75" s="437"/>
      <c r="C75" s="451"/>
      <c r="D75" s="452"/>
      <c r="E75" s="437"/>
      <c r="F75" s="437"/>
      <c r="G75" s="437"/>
      <c r="H75" s="437"/>
      <c r="I75" s="437"/>
      <c r="J75" s="437"/>
      <c r="K75" s="437"/>
      <c r="L75" s="437"/>
      <c r="M75" s="437"/>
      <c r="N75" s="437"/>
      <c r="O75" s="437"/>
      <c r="P75" s="437"/>
      <c r="Q75" s="437"/>
      <c r="R75" s="437"/>
      <c r="S75" s="437"/>
      <c r="T75" s="437"/>
      <c r="U75" s="437"/>
      <c r="V75" s="437"/>
      <c r="W75" s="437"/>
      <c r="X75" s="437"/>
      <c r="Y75" s="437"/>
      <c r="Z75" s="437"/>
    </row>
    <row r="76" spans="1:26" ht="12.75">
      <c r="A76" s="437"/>
      <c r="B76" s="437"/>
      <c r="C76" s="451"/>
      <c r="D76" s="452"/>
      <c r="E76" s="437"/>
      <c r="F76" s="437"/>
      <c r="G76" s="437"/>
      <c r="H76" s="437"/>
      <c r="I76" s="437"/>
      <c r="J76" s="437"/>
      <c r="K76" s="437"/>
      <c r="L76" s="437"/>
      <c r="M76" s="437"/>
      <c r="N76" s="437"/>
      <c r="O76" s="437"/>
      <c r="P76" s="437"/>
      <c r="Q76" s="437"/>
      <c r="R76" s="437"/>
      <c r="S76" s="437"/>
      <c r="T76" s="437"/>
      <c r="U76" s="437"/>
      <c r="V76" s="437"/>
      <c r="W76" s="437"/>
      <c r="X76" s="437"/>
      <c r="Y76" s="437"/>
      <c r="Z76" s="437"/>
    </row>
    <row r="77" spans="1:26" ht="12.75">
      <c r="A77" s="437"/>
      <c r="B77" s="437"/>
      <c r="C77" s="451"/>
      <c r="D77" s="452"/>
      <c r="E77" s="437"/>
      <c r="F77" s="437"/>
      <c r="G77" s="437"/>
      <c r="H77" s="437"/>
      <c r="I77" s="437"/>
      <c r="J77" s="437"/>
      <c r="K77" s="437"/>
      <c r="L77" s="437"/>
      <c r="M77" s="437"/>
      <c r="N77" s="437"/>
      <c r="O77" s="437"/>
      <c r="P77" s="437"/>
      <c r="Q77" s="437"/>
      <c r="R77" s="437"/>
      <c r="S77" s="437"/>
      <c r="T77" s="437"/>
      <c r="U77" s="437"/>
      <c r="V77" s="437"/>
      <c r="W77" s="437"/>
      <c r="X77" s="437"/>
      <c r="Y77" s="437"/>
      <c r="Z77" s="437"/>
    </row>
    <row r="78" spans="1:26" ht="12.75">
      <c r="A78" s="437"/>
      <c r="B78" s="437"/>
      <c r="C78" s="451"/>
      <c r="D78" s="452"/>
      <c r="E78" s="437"/>
      <c r="F78" s="437"/>
      <c r="G78" s="437"/>
      <c r="H78" s="437"/>
      <c r="I78" s="437"/>
      <c r="J78" s="437"/>
      <c r="K78" s="437"/>
      <c r="L78" s="437"/>
      <c r="M78" s="437"/>
      <c r="N78" s="437"/>
      <c r="O78" s="437"/>
      <c r="P78" s="437"/>
      <c r="Q78" s="437"/>
      <c r="R78" s="437"/>
      <c r="S78" s="437"/>
      <c r="T78" s="437"/>
      <c r="U78" s="437"/>
      <c r="V78" s="437"/>
      <c r="W78" s="437"/>
      <c r="X78" s="437"/>
      <c r="Y78" s="437"/>
      <c r="Z78" s="437"/>
    </row>
    <row r="79" spans="1:26" ht="12.75">
      <c r="A79" s="437"/>
      <c r="B79" s="437"/>
      <c r="C79" s="451"/>
      <c r="D79" s="452"/>
      <c r="E79" s="437"/>
      <c r="F79" s="437"/>
      <c r="G79" s="437"/>
      <c r="H79" s="437"/>
      <c r="I79" s="437"/>
      <c r="J79" s="437"/>
      <c r="K79" s="437"/>
      <c r="L79" s="437"/>
      <c r="M79" s="437"/>
      <c r="N79" s="437"/>
      <c r="O79" s="437"/>
      <c r="P79" s="437"/>
      <c r="Q79" s="437"/>
      <c r="R79" s="437"/>
      <c r="S79" s="437"/>
      <c r="T79" s="437"/>
      <c r="U79" s="437"/>
      <c r="V79" s="437"/>
      <c r="W79" s="437"/>
      <c r="X79" s="437"/>
      <c r="Y79" s="437"/>
      <c r="Z79" s="437"/>
    </row>
    <row r="80" spans="1:26" ht="12.75">
      <c r="A80" s="437"/>
      <c r="B80" s="437"/>
      <c r="C80" s="451"/>
      <c r="D80" s="452"/>
      <c r="E80" s="437"/>
      <c r="F80" s="437"/>
      <c r="G80" s="437"/>
      <c r="H80" s="437"/>
      <c r="I80" s="437"/>
      <c r="J80" s="437"/>
      <c r="K80" s="437"/>
      <c r="L80" s="437"/>
      <c r="M80" s="437"/>
      <c r="N80" s="437"/>
      <c r="O80" s="437"/>
      <c r="P80" s="437"/>
      <c r="Q80" s="437"/>
      <c r="R80" s="437"/>
      <c r="S80" s="437"/>
      <c r="T80" s="437"/>
      <c r="U80" s="437"/>
      <c r="V80" s="437"/>
      <c r="W80" s="437"/>
      <c r="X80" s="437"/>
      <c r="Y80" s="437"/>
      <c r="Z80" s="437"/>
    </row>
    <row r="81" spans="1:26" ht="12.75">
      <c r="A81" s="437"/>
      <c r="B81" s="437"/>
      <c r="C81" s="451"/>
      <c r="D81" s="452"/>
      <c r="E81" s="437"/>
      <c r="F81" s="437"/>
      <c r="G81" s="437"/>
      <c r="H81" s="437"/>
      <c r="I81" s="437"/>
      <c r="J81" s="437"/>
      <c r="K81" s="437"/>
      <c r="L81" s="437"/>
      <c r="M81" s="437"/>
      <c r="N81" s="437"/>
      <c r="O81" s="437"/>
      <c r="P81" s="437"/>
      <c r="Q81" s="437"/>
      <c r="R81" s="437"/>
      <c r="S81" s="437"/>
      <c r="T81" s="437"/>
      <c r="U81" s="437"/>
      <c r="V81" s="437"/>
      <c r="W81" s="437"/>
      <c r="X81" s="437"/>
      <c r="Y81" s="437"/>
      <c r="Z81" s="437"/>
    </row>
    <row r="82" spans="1:26" ht="12.75">
      <c r="A82" s="437"/>
      <c r="B82" s="437"/>
      <c r="C82" s="451"/>
      <c r="D82" s="452"/>
      <c r="E82" s="437"/>
      <c r="F82" s="437"/>
      <c r="G82" s="437"/>
      <c r="H82" s="437"/>
      <c r="I82" s="437"/>
      <c r="J82" s="437"/>
      <c r="K82" s="437"/>
      <c r="L82" s="437"/>
      <c r="M82" s="437"/>
      <c r="N82" s="437"/>
      <c r="O82" s="437"/>
      <c r="P82" s="437"/>
      <c r="Q82" s="437"/>
      <c r="R82" s="437"/>
      <c r="S82" s="437"/>
      <c r="T82" s="437"/>
      <c r="U82" s="437"/>
      <c r="V82" s="437"/>
      <c r="W82" s="437"/>
      <c r="X82" s="437"/>
      <c r="Y82" s="437"/>
      <c r="Z82" s="437"/>
    </row>
    <row r="83" spans="1:26" ht="12.75">
      <c r="A83" s="437"/>
      <c r="B83" s="437"/>
      <c r="C83" s="451"/>
      <c r="D83" s="452"/>
      <c r="E83" s="437"/>
      <c r="F83" s="437"/>
      <c r="G83" s="437"/>
      <c r="H83" s="437"/>
      <c r="I83" s="437"/>
      <c r="J83" s="437"/>
      <c r="K83" s="437"/>
      <c r="L83" s="437"/>
      <c r="M83" s="437"/>
      <c r="N83" s="437"/>
      <c r="O83" s="437"/>
      <c r="P83" s="437"/>
      <c r="Q83" s="437"/>
      <c r="R83" s="437"/>
      <c r="S83" s="437"/>
      <c r="T83" s="437"/>
      <c r="U83" s="437"/>
      <c r="V83" s="437"/>
      <c r="W83" s="437"/>
      <c r="X83" s="437"/>
      <c r="Y83" s="437"/>
      <c r="Z83" s="437"/>
    </row>
    <row r="84" spans="1:26" ht="12.75">
      <c r="A84" s="437"/>
      <c r="B84" s="437"/>
      <c r="C84" s="451"/>
      <c r="D84" s="452"/>
      <c r="E84" s="437"/>
      <c r="F84" s="437"/>
      <c r="G84" s="437"/>
      <c r="H84" s="437"/>
      <c r="I84" s="437"/>
      <c r="J84" s="437"/>
      <c r="K84" s="437"/>
      <c r="L84" s="437"/>
      <c r="M84" s="437"/>
      <c r="N84" s="437"/>
      <c r="O84" s="437"/>
      <c r="P84" s="437"/>
      <c r="Q84" s="437"/>
      <c r="R84" s="437"/>
      <c r="S84" s="437"/>
      <c r="T84" s="437"/>
      <c r="U84" s="437"/>
      <c r="V84" s="437"/>
      <c r="W84" s="437"/>
      <c r="X84" s="437"/>
      <c r="Y84" s="437"/>
      <c r="Z84" s="437"/>
    </row>
    <row r="85" spans="1:26" ht="12.75">
      <c r="A85" s="437"/>
      <c r="B85" s="437"/>
      <c r="C85" s="451"/>
      <c r="D85" s="452"/>
      <c r="E85" s="437"/>
      <c r="F85" s="437"/>
      <c r="G85" s="437"/>
      <c r="H85" s="437"/>
      <c r="I85" s="437"/>
      <c r="J85" s="437"/>
      <c r="K85" s="437"/>
      <c r="L85" s="437"/>
      <c r="M85" s="437"/>
      <c r="N85" s="437"/>
      <c r="O85" s="437"/>
      <c r="P85" s="437"/>
      <c r="Q85" s="437"/>
      <c r="R85" s="437"/>
      <c r="S85" s="437"/>
      <c r="T85" s="437"/>
      <c r="U85" s="437"/>
      <c r="V85" s="437"/>
      <c r="W85" s="437"/>
      <c r="X85" s="437"/>
      <c r="Y85" s="437"/>
      <c r="Z85" s="437"/>
    </row>
    <row r="86" spans="1:26" ht="12.75">
      <c r="A86" s="437"/>
      <c r="B86" s="437"/>
      <c r="C86" s="451"/>
      <c r="D86" s="452"/>
      <c r="E86" s="437"/>
      <c r="F86" s="437"/>
      <c r="G86" s="437"/>
      <c r="H86" s="437"/>
      <c r="I86" s="437"/>
      <c r="J86" s="437"/>
      <c r="K86" s="437"/>
      <c r="L86" s="437"/>
      <c r="M86" s="437"/>
      <c r="N86" s="437"/>
      <c r="O86" s="437"/>
      <c r="P86" s="437"/>
      <c r="Q86" s="437"/>
      <c r="R86" s="437"/>
      <c r="S86" s="437"/>
      <c r="T86" s="437"/>
      <c r="U86" s="437"/>
      <c r="V86" s="437"/>
      <c r="W86" s="437"/>
      <c r="X86" s="437"/>
      <c r="Y86" s="437"/>
      <c r="Z86" s="437"/>
    </row>
    <row r="87" spans="1:26" ht="12.75">
      <c r="A87" s="437"/>
      <c r="B87" s="437"/>
      <c r="C87" s="451"/>
      <c r="D87" s="452"/>
      <c r="E87" s="437"/>
      <c r="F87" s="437"/>
      <c r="G87" s="437"/>
      <c r="H87" s="437"/>
      <c r="I87" s="437"/>
      <c r="J87" s="437"/>
      <c r="K87" s="437"/>
      <c r="L87" s="437"/>
      <c r="M87" s="437"/>
      <c r="N87" s="437"/>
      <c r="O87" s="437"/>
      <c r="P87" s="437"/>
      <c r="Q87" s="437"/>
      <c r="R87" s="437"/>
      <c r="S87" s="437"/>
      <c r="T87" s="437"/>
      <c r="U87" s="437"/>
      <c r="V87" s="437"/>
      <c r="W87" s="437"/>
      <c r="X87" s="437"/>
      <c r="Y87" s="437"/>
      <c r="Z87" s="437"/>
    </row>
    <row r="88" spans="1:26" ht="12.75">
      <c r="A88" s="437"/>
      <c r="B88" s="437"/>
      <c r="C88" s="451"/>
      <c r="D88" s="452"/>
      <c r="E88" s="437"/>
      <c r="F88" s="437"/>
      <c r="G88" s="437"/>
      <c r="H88" s="437"/>
      <c r="I88" s="437"/>
      <c r="J88" s="437"/>
      <c r="K88" s="437"/>
      <c r="L88" s="437"/>
      <c r="M88" s="437"/>
      <c r="N88" s="437"/>
      <c r="O88" s="437"/>
      <c r="P88" s="437"/>
      <c r="Q88" s="437"/>
      <c r="R88" s="437"/>
      <c r="S88" s="437"/>
      <c r="T88" s="437"/>
      <c r="U88" s="437"/>
      <c r="V88" s="437"/>
      <c r="W88" s="437"/>
      <c r="X88" s="437"/>
      <c r="Y88" s="437"/>
      <c r="Z88" s="437"/>
    </row>
    <row r="89" spans="1:26" ht="12.75">
      <c r="A89" s="437"/>
      <c r="B89" s="437"/>
      <c r="C89" s="451"/>
      <c r="D89" s="452"/>
      <c r="E89" s="437"/>
      <c r="F89" s="437"/>
      <c r="G89" s="437"/>
      <c r="H89" s="437"/>
      <c r="I89" s="437"/>
      <c r="J89" s="437"/>
      <c r="K89" s="437"/>
      <c r="L89" s="437"/>
      <c r="M89" s="437"/>
      <c r="N89" s="437"/>
      <c r="O89" s="437"/>
      <c r="P89" s="437"/>
      <c r="Q89" s="437"/>
      <c r="R89" s="437"/>
      <c r="S89" s="437"/>
      <c r="T89" s="437"/>
      <c r="U89" s="437"/>
      <c r="V89" s="437"/>
      <c r="W89" s="437"/>
      <c r="X89" s="437"/>
      <c r="Y89" s="437"/>
      <c r="Z89" s="437"/>
    </row>
    <row r="90" spans="1:26" ht="12.75">
      <c r="A90" s="437"/>
      <c r="B90" s="437"/>
      <c r="C90" s="451"/>
      <c r="D90" s="452"/>
      <c r="E90" s="437"/>
      <c r="F90" s="437"/>
      <c r="G90" s="437"/>
      <c r="H90" s="437"/>
      <c r="I90" s="437"/>
      <c r="J90" s="437"/>
      <c r="K90" s="437"/>
      <c r="L90" s="437"/>
      <c r="M90" s="437"/>
      <c r="N90" s="437"/>
      <c r="O90" s="437"/>
      <c r="P90" s="437"/>
      <c r="Q90" s="437"/>
      <c r="R90" s="437"/>
      <c r="S90" s="437"/>
      <c r="T90" s="437"/>
      <c r="U90" s="437"/>
      <c r="V90" s="437"/>
      <c r="W90" s="437"/>
      <c r="X90" s="437"/>
      <c r="Y90" s="437"/>
      <c r="Z90" s="437"/>
    </row>
    <row r="91" spans="1:26" ht="12.75">
      <c r="A91" s="437"/>
      <c r="B91" s="437"/>
      <c r="C91" s="451"/>
      <c r="D91" s="452"/>
      <c r="E91" s="437"/>
      <c r="F91" s="437"/>
      <c r="G91" s="437"/>
      <c r="H91" s="437"/>
      <c r="I91" s="437"/>
      <c r="J91" s="437"/>
      <c r="K91" s="437"/>
      <c r="L91" s="437"/>
      <c r="M91" s="437"/>
      <c r="N91" s="437"/>
      <c r="O91" s="437"/>
      <c r="P91" s="437"/>
      <c r="Q91" s="437"/>
      <c r="R91" s="437"/>
      <c r="S91" s="437"/>
      <c r="T91" s="437"/>
      <c r="U91" s="437"/>
      <c r="V91" s="437"/>
      <c r="W91" s="437"/>
      <c r="X91" s="437"/>
      <c r="Y91" s="437"/>
      <c r="Z91" s="437"/>
    </row>
    <row r="92" spans="1:26" ht="12.75">
      <c r="A92" s="437"/>
      <c r="B92" s="437"/>
      <c r="C92" s="451"/>
      <c r="D92" s="452"/>
      <c r="E92" s="437"/>
      <c r="F92" s="437"/>
      <c r="G92" s="437"/>
      <c r="H92" s="437"/>
      <c r="I92" s="437"/>
      <c r="J92" s="437"/>
      <c r="K92" s="437"/>
      <c r="L92" s="437"/>
      <c r="M92" s="437"/>
      <c r="N92" s="437"/>
      <c r="O92" s="437"/>
      <c r="P92" s="437"/>
      <c r="Q92" s="437"/>
      <c r="R92" s="437"/>
      <c r="S92" s="437"/>
      <c r="T92" s="437"/>
      <c r="U92" s="437"/>
      <c r="V92" s="437"/>
      <c r="W92" s="437"/>
      <c r="X92" s="437"/>
      <c r="Y92" s="437"/>
      <c r="Z92" s="437"/>
    </row>
    <row r="93" spans="1:26" ht="12.75">
      <c r="A93" s="437"/>
      <c r="B93" s="437"/>
      <c r="C93" s="451"/>
      <c r="D93" s="452"/>
      <c r="E93" s="437"/>
      <c r="F93" s="437"/>
      <c r="G93" s="437"/>
      <c r="H93" s="437"/>
      <c r="I93" s="437"/>
      <c r="J93" s="437"/>
      <c r="K93" s="437"/>
      <c r="L93" s="437"/>
      <c r="M93" s="437"/>
      <c r="N93" s="437"/>
      <c r="O93" s="437"/>
      <c r="P93" s="437"/>
      <c r="Q93" s="437"/>
      <c r="R93" s="437"/>
      <c r="S93" s="437"/>
      <c r="T93" s="437"/>
      <c r="U93" s="437"/>
      <c r="V93" s="437"/>
      <c r="W93" s="437"/>
      <c r="X93" s="437"/>
      <c r="Y93" s="437"/>
      <c r="Z93" s="437"/>
    </row>
    <row r="94" spans="1:26" ht="12.75">
      <c r="A94" s="437"/>
      <c r="B94" s="437"/>
      <c r="C94" s="451"/>
      <c r="D94" s="452"/>
      <c r="E94" s="437"/>
      <c r="F94" s="437"/>
      <c r="G94" s="437"/>
      <c r="H94" s="437"/>
      <c r="I94" s="437"/>
      <c r="J94" s="437"/>
      <c r="K94" s="437"/>
      <c r="L94" s="437"/>
      <c r="M94" s="437"/>
      <c r="N94" s="437"/>
      <c r="O94" s="437"/>
      <c r="P94" s="437"/>
      <c r="Q94" s="437"/>
      <c r="R94" s="437"/>
      <c r="S94" s="437"/>
      <c r="T94" s="437"/>
      <c r="U94" s="437"/>
      <c r="V94" s="437"/>
      <c r="W94" s="437"/>
      <c r="X94" s="437"/>
      <c r="Y94" s="437"/>
      <c r="Z94" s="437"/>
    </row>
    <row r="95" spans="1:26" ht="12.75">
      <c r="A95" s="437"/>
      <c r="B95" s="437"/>
      <c r="C95" s="451"/>
      <c r="D95" s="452"/>
      <c r="E95" s="437"/>
      <c r="F95" s="437"/>
      <c r="G95" s="437"/>
      <c r="H95" s="437"/>
      <c r="I95" s="437"/>
      <c r="J95" s="437"/>
      <c r="K95" s="437"/>
      <c r="L95" s="437"/>
      <c r="M95" s="437"/>
      <c r="N95" s="437"/>
      <c r="O95" s="437"/>
      <c r="P95" s="437"/>
      <c r="Q95" s="437"/>
      <c r="R95" s="437"/>
      <c r="S95" s="437"/>
      <c r="T95" s="437"/>
      <c r="U95" s="437"/>
      <c r="V95" s="437"/>
      <c r="W95" s="437"/>
      <c r="X95" s="437"/>
      <c r="Y95" s="437"/>
      <c r="Z95" s="437"/>
    </row>
    <row r="96" spans="1:26" ht="12.75">
      <c r="A96" s="437"/>
      <c r="B96" s="437"/>
      <c r="C96" s="451"/>
      <c r="D96" s="452"/>
      <c r="E96" s="437"/>
      <c r="F96" s="437"/>
      <c r="G96" s="437"/>
      <c r="H96" s="437"/>
      <c r="I96" s="437"/>
      <c r="J96" s="437"/>
      <c r="K96" s="437"/>
      <c r="L96" s="437"/>
      <c r="M96" s="437"/>
      <c r="N96" s="437"/>
      <c r="O96" s="437"/>
      <c r="P96" s="437"/>
      <c r="Q96" s="437"/>
      <c r="R96" s="437"/>
      <c r="S96" s="437"/>
      <c r="T96" s="437"/>
      <c r="U96" s="437"/>
      <c r="V96" s="437"/>
      <c r="W96" s="437"/>
      <c r="X96" s="437"/>
      <c r="Y96" s="437"/>
      <c r="Z96" s="437"/>
    </row>
    <row r="97" spans="1:26" ht="12.75">
      <c r="A97" s="437"/>
      <c r="B97" s="437"/>
      <c r="C97" s="451"/>
      <c r="D97" s="452"/>
      <c r="E97" s="437"/>
      <c r="F97" s="437"/>
      <c r="G97" s="437"/>
      <c r="H97" s="437"/>
      <c r="I97" s="437"/>
      <c r="J97" s="437"/>
      <c r="K97" s="437"/>
      <c r="L97" s="437"/>
      <c r="M97" s="437"/>
      <c r="N97" s="437"/>
      <c r="O97" s="437"/>
      <c r="P97" s="437"/>
      <c r="Q97" s="437"/>
      <c r="R97" s="437"/>
      <c r="S97" s="437"/>
      <c r="T97" s="437"/>
      <c r="U97" s="437"/>
      <c r="V97" s="437"/>
      <c r="W97" s="437"/>
      <c r="X97" s="437"/>
      <c r="Y97" s="437"/>
      <c r="Z97" s="437"/>
    </row>
    <row r="98" spans="1:26" ht="12.75">
      <c r="A98" s="437"/>
      <c r="B98" s="437"/>
      <c r="C98" s="451"/>
      <c r="D98" s="452"/>
      <c r="E98" s="437"/>
      <c r="F98" s="437"/>
      <c r="G98" s="437"/>
      <c r="H98" s="437"/>
      <c r="I98" s="437"/>
      <c r="J98" s="437"/>
      <c r="K98" s="437"/>
      <c r="L98" s="437"/>
      <c r="M98" s="437"/>
      <c r="N98" s="437"/>
      <c r="O98" s="437"/>
      <c r="P98" s="437"/>
      <c r="Q98" s="437"/>
      <c r="R98" s="437"/>
      <c r="S98" s="437"/>
      <c r="T98" s="437"/>
      <c r="U98" s="437"/>
      <c r="V98" s="437"/>
      <c r="W98" s="437"/>
      <c r="X98" s="437"/>
      <c r="Y98" s="437"/>
      <c r="Z98" s="437"/>
    </row>
    <row r="99" spans="1:26" ht="12.75">
      <c r="A99" s="437"/>
      <c r="B99" s="437"/>
      <c r="C99" s="451"/>
      <c r="D99" s="452"/>
      <c r="E99" s="437"/>
      <c r="F99" s="437"/>
      <c r="G99" s="437"/>
      <c r="H99" s="437"/>
      <c r="I99" s="437"/>
      <c r="J99" s="437"/>
      <c r="K99" s="437"/>
      <c r="L99" s="437"/>
      <c r="M99" s="437"/>
      <c r="N99" s="437"/>
      <c r="O99" s="437"/>
      <c r="P99" s="437"/>
      <c r="Q99" s="437"/>
      <c r="R99" s="437"/>
      <c r="S99" s="437"/>
      <c r="T99" s="437"/>
      <c r="U99" s="437"/>
      <c r="V99" s="437"/>
      <c r="W99" s="437"/>
      <c r="X99" s="437"/>
      <c r="Y99" s="437"/>
      <c r="Z99" s="437"/>
    </row>
    <row r="100" spans="1:26" ht="12.75">
      <c r="A100" s="437"/>
      <c r="B100" s="437"/>
      <c r="C100" s="451"/>
      <c r="D100" s="452"/>
      <c r="E100" s="437"/>
      <c r="F100" s="437"/>
      <c r="G100" s="437"/>
      <c r="H100" s="437"/>
      <c r="I100" s="437"/>
      <c r="J100" s="437"/>
      <c r="K100" s="437"/>
      <c r="L100" s="437"/>
      <c r="M100" s="437"/>
      <c r="N100" s="437"/>
      <c r="O100" s="437"/>
      <c r="P100" s="437"/>
      <c r="Q100" s="437"/>
      <c r="R100" s="437"/>
      <c r="S100" s="437"/>
      <c r="T100" s="437"/>
      <c r="U100" s="437"/>
      <c r="V100" s="437"/>
      <c r="W100" s="437"/>
      <c r="X100" s="437"/>
      <c r="Y100" s="437"/>
      <c r="Z100" s="437"/>
    </row>
    <row r="101" spans="1:26" ht="12.75">
      <c r="A101" s="437"/>
      <c r="B101" s="437"/>
      <c r="C101" s="451"/>
      <c r="D101" s="452"/>
      <c r="E101" s="437"/>
      <c r="F101" s="437"/>
      <c r="G101" s="437"/>
      <c r="H101" s="437"/>
      <c r="I101" s="437"/>
      <c r="J101" s="437"/>
      <c r="K101" s="437"/>
      <c r="L101" s="437"/>
      <c r="M101" s="437"/>
      <c r="N101" s="437"/>
      <c r="O101" s="437"/>
      <c r="P101" s="437"/>
      <c r="Q101" s="437"/>
      <c r="R101" s="437"/>
      <c r="S101" s="437"/>
      <c r="T101" s="437"/>
      <c r="U101" s="437"/>
      <c r="V101" s="437"/>
      <c r="W101" s="437"/>
      <c r="X101" s="437"/>
      <c r="Y101" s="437"/>
      <c r="Z101" s="437"/>
    </row>
    <row r="102" spans="1:26" ht="12.75">
      <c r="A102" s="437"/>
      <c r="B102" s="437"/>
      <c r="C102" s="451"/>
      <c r="D102" s="452"/>
      <c r="E102" s="437"/>
      <c r="F102" s="437"/>
      <c r="G102" s="437"/>
      <c r="H102" s="437"/>
      <c r="I102" s="437"/>
      <c r="J102" s="437"/>
      <c r="K102" s="437"/>
      <c r="L102" s="437"/>
      <c r="M102" s="437"/>
      <c r="N102" s="437"/>
      <c r="O102" s="437"/>
      <c r="P102" s="437"/>
      <c r="Q102" s="437"/>
      <c r="R102" s="437"/>
      <c r="S102" s="437"/>
      <c r="T102" s="437"/>
      <c r="U102" s="437"/>
      <c r="V102" s="437"/>
      <c r="W102" s="437"/>
      <c r="X102" s="437"/>
      <c r="Y102" s="437"/>
      <c r="Z102" s="437"/>
    </row>
    <row r="103" spans="1:26" ht="12.75">
      <c r="A103" s="437"/>
      <c r="B103" s="437"/>
      <c r="C103" s="451"/>
      <c r="D103" s="452"/>
      <c r="E103" s="437"/>
      <c r="F103" s="437"/>
      <c r="G103" s="437"/>
      <c r="H103" s="437"/>
      <c r="I103" s="437"/>
      <c r="J103" s="437"/>
      <c r="K103" s="437"/>
      <c r="L103" s="437"/>
      <c r="M103" s="437"/>
      <c r="N103" s="437"/>
      <c r="O103" s="437"/>
      <c r="P103" s="437"/>
      <c r="Q103" s="437"/>
      <c r="R103" s="437"/>
      <c r="S103" s="437"/>
      <c r="T103" s="437"/>
      <c r="U103" s="437"/>
      <c r="V103" s="437"/>
      <c r="W103" s="437"/>
      <c r="X103" s="437"/>
      <c r="Y103" s="437"/>
      <c r="Z103" s="437"/>
    </row>
    <row r="104" spans="1:26" ht="12.75">
      <c r="A104" s="437"/>
      <c r="B104" s="437"/>
      <c r="C104" s="451"/>
      <c r="D104" s="452"/>
      <c r="E104" s="437"/>
      <c r="F104" s="437"/>
      <c r="G104" s="437"/>
      <c r="H104" s="437"/>
      <c r="I104" s="437"/>
      <c r="J104" s="437"/>
      <c r="K104" s="437"/>
      <c r="L104" s="437"/>
      <c r="M104" s="437"/>
      <c r="N104" s="437"/>
      <c r="O104" s="437"/>
      <c r="P104" s="437"/>
      <c r="Q104" s="437"/>
      <c r="R104" s="437"/>
      <c r="S104" s="437"/>
      <c r="T104" s="437"/>
      <c r="U104" s="437"/>
      <c r="V104" s="437"/>
      <c r="W104" s="437"/>
      <c r="X104" s="437"/>
      <c r="Y104" s="437"/>
      <c r="Z104" s="437"/>
    </row>
    <row r="105" spans="1:26" ht="12.75">
      <c r="A105" s="437"/>
      <c r="B105" s="437"/>
      <c r="C105" s="451"/>
      <c r="D105" s="452"/>
      <c r="E105" s="437"/>
      <c r="F105" s="437"/>
      <c r="G105" s="437"/>
      <c r="H105" s="437"/>
      <c r="I105" s="437"/>
      <c r="J105" s="437"/>
      <c r="K105" s="437"/>
      <c r="L105" s="437"/>
      <c r="M105" s="437"/>
      <c r="N105" s="437"/>
      <c r="O105" s="437"/>
      <c r="P105" s="437"/>
      <c r="Q105" s="437"/>
      <c r="R105" s="437"/>
      <c r="S105" s="437"/>
      <c r="T105" s="437"/>
      <c r="U105" s="437"/>
      <c r="V105" s="437"/>
      <c r="W105" s="437"/>
      <c r="X105" s="437"/>
      <c r="Y105" s="437"/>
      <c r="Z105" s="437"/>
    </row>
    <row r="106" spans="1:26" ht="12.75">
      <c r="A106" s="437"/>
      <c r="B106" s="437"/>
      <c r="C106" s="451"/>
      <c r="D106" s="452"/>
      <c r="E106" s="437"/>
      <c r="F106" s="437"/>
      <c r="G106" s="437"/>
      <c r="H106" s="437"/>
      <c r="I106" s="437"/>
      <c r="J106" s="437"/>
      <c r="K106" s="437"/>
      <c r="L106" s="437"/>
      <c r="M106" s="437"/>
      <c r="N106" s="437"/>
      <c r="O106" s="437"/>
      <c r="P106" s="437"/>
      <c r="Q106" s="437"/>
      <c r="R106" s="437"/>
      <c r="S106" s="437"/>
      <c r="T106" s="437"/>
      <c r="U106" s="437"/>
      <c r="V106" s="437"/>
      <c r="W106" s="437"/>
      <c r="X106" s="437"/>
      <c r="Y106" s="437"/>
      <c r="Z106" s="437"/>
    </row>
    <row r="107" spans="1:26" ht="12.75">
      <c r="A107" s="437"/>
      <c r="B107" s="437"/>
      <c r="C107" s="451"/>
      <c r="D107" s="452"/>
      <c r="E107" s="437"/>
      <c r="F107" s="437"/>
      <c r="G107" s="437"/>
      <c r="H107" s="437"/>
      <c r="I107" s="437"/>
      <c r="J107" s="437"/>
      <c r="K107" s="437"/>
      <c r="L107" s="437"/>
      <c r="M107" s="437"/>
      <c r="N107" s="437"/>
      <c r="O107" s="437"/>
      <c r="P107" s="437"/>
      <c r="Q107" s="437"/>
      <c r="R107" s="437"/>
      <c r="S107" s="437"/>
      <c r="T107" s="437"/>
      <c r="U107" s="437"/>
      <c r="V107" s="437"/>
      <c r="W107" s="437"/>
      <c r="X107" s="437"/>
      <c r="Y107" s="437"/>
      <c r="Z107" s="437"/>
    </row>
    <row r="108" spans="1:26" ht="12.75">
      <c r="A108" s="437"/>
      <c r="B108" s="437"/>
      <c r="C108" s="451"/>
      <c r="D108" s="452"/>
      <c r="E108" s="437"/>
      <c r="F108" s="437"/>
      <c r="G108" s="437"/>
      <c r="H108" s="437"/>
      <c r="I108" s="437"/>
      <c r="J108" s="437"/>
      <c r="K108" s="437"/>
      <c r="L108" s="437"/>
      <c r="M108" s="437"/>
      <c r="N108" s="437"/>
      <c r="O108" s="437"/>
      <c r="P108" s="437"/>
      <c r="Q108" s="437"/>
      <c r="R108" s="437"/>
      <c r="S108" s="437"/>
      <c r="T108" s="437"/>
      <c r="U108" s="437"/>
      <c r="V108" s="437"/>
      <c r="W108" s="437"/>
      <c r="X108" s="437"/>
      <c r="Y108" s="437"/>
      <c r="Z108" s="437"/>
    </row>
    <row r="109" spans="1:26" ht="12.75">
      <c r="A109" s="437"/>
      <c r="B109" s="437"/>
      <c r="C109" s="451"/>
      <c r="D109" s="452"/>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row>
    <row r="110" spans="1:26" ht="12.75">
      <c r="A110" s="437"/>
      <c r="B110" s="437"/>
      <c r="C110" s="451"/>
      <c r="D110" s="452"/>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row>
    <row r="111" spans="1:26" ht="12.75">
      <c r="A111" s="437"/>
      <c r="B111" s="437"/>
      <c r="C111" s="451"/>
      <c r="D111" s="452"/>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row>
    <row r="112" spans="1:26" ht="12.75">
      <c r="A112" s="437"/>
      <c r="B112" s="437"/>
      <c r="C112" s="451"/>
      <c r="D112" s="452"/>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row>
    <row r="113" spans="1:26" ht="12.75">
      <c r="A113" s="437"/>
      <c r="B113" s="437"/>
      <c r="C113" s="451"/>
      <c r="D113" s="452"/>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row>
    <row r="114" spans="1:26" ht="12.75">
      <c r="A114" s="437"/>
      <c r="B114" s="437"/>
      <c r="C114" s="451"/>
      <c r="D114" s="452"/>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row>
    <row r="115" spans="1:26" ht="12.75">
      <c r="A115" s="437"/>
      <c r="B115" s="437"/>
      <c r="C115" s="451"/>
      <c r="D115" s="452"/>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row>
    <row r="116" spans="1:26" ht="12.75">
      <c r="A116" s="437"/>
      <c r="B116" s="437"/>
      <c r="C116" s="451"/>
      <c r="D116" s="452"/>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row>
    <row r="117" spans="1:26" ht="12.75">
      <c r="A117" s="437"/>
      <c r="B117" s="437"/>
      <c r="C117" s="451"/>
      <c r="D117" s="452"/>
      <c r="E117" s="437"/>
      <c r="F117" s="437"/>
      <c r="G117" s="437"/>
      <c r="H117" s="437"/>
      <c r="I117" s="437"/>
      <c r="J117" s="437"/>
      <c r="K117" s="437"/>
      <c r="L117" s="437"/>
      <c r="M117" s="437"/>
      <c r="N117" s="437"/>
      <c r="O117" s="437"/>
      <c r="P117" s="437"/>
      <c r="Q117" s="437"/>
      <c r="R117" s="437"/>
      <c r="S117" s="437"/>
      <c r="T117" s="437"/>
      <c r="U117" s="437"/>
      <c r="V117" s="437"/>
      <c r="W117" s="437"/>
      <c r="X117" s="437"/>
      <c r="Y117" s="437"/>
      <c r="Z117" s="437"/>
    </row>
    <row r="118" spans="1:26" ht="12.75">
      <c r="A118" s="437"/>
      <c r="B118" s="437"/>
      <c r="C118" s="451"/>
      <c r="D118" s="452"/>
      <c r="E118" s="437"/>
      <c r="F118" s="437"/>
      <c r="G118" s="437"/>
      <c r="H118" s="437"/>
      <c r="I118" s="437"/>
      <c r="J118" s="437"/>
      <c r="K118" s="437"/>
      <c r="L118" s="437"/>
      <c r="M118" s="437"/>
      <c r="N118" s="437"/>
      <c r="O118" s="437"/>
      <c r="P118" s="437"/>
      <c r="Q118" s="437"/>
      <c r="R118" s="437"/>
      <c r="S118" s="437"/>
      <c r="T118" s="437"/>
      <c r="U118" s="437"/>
      <c r="V118" s="437"/>
      <c r="W118" s="437"/>
      <c r="X118" s="437"/>
      <c r="Y118" s="437"/>
      <c r="Z118" s="437"/>
    </row>
    <row r="119" spans="1:26" ht="12.75">
      <c r="A119" s="437"/>
      <c r="B119" s="437"/>
      <c r="C119" s="451"/>
      <c r="D119" s="452"/>
      <c r="E119" s="437"/>
      <c r="F119" s="437"/>
      <c r="G119" s="437"/>
      <c r="H119" s="437"/>
      <c r="I119" s="437"/>
      <c r="J119" s="437"/>
      <c r="K119" s="437"/>
      <c r="L119" s="437"/>
      <c r="M119" s="437"/>
      <c r="N119" s="437"/>
      <c r="O119" s="437"/>
      <c r="P119" s="437"/>
      <c r="Q119" s="437"/>
      <c r="R119" s="437"/>
      <c r="S119" s="437"/>
      <c r="T119" s="437"/>
      <c r="U119" s="437"/>
      <c r="V119" s="437"/>
      <c r="W119" s="437"/>
      <c r="X119" s="437"/>
      <c r="Y119" s="437"/>
      <c r="Z119" s="437"/>
    </row>
    <row r="120" spans="1:26" ht="12.75">
      <c r="A120" s="437"/>
      <c r="B120" s="437"/>
      <c r="C120" s="451"/>
      <c r="D120" s="452"/>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row>
    <row r="121" spans="1:26" ht="12.75">
      <c r="A121" s="437"/>
      <c r="B121" s="437"/>
      <c r="C121" s="451"/>
      <c r="D121" s="452"/>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row>
    <row r="122" spans="1:26" ht="12.75">
      <c r="A122" s="437"/>
      <c r="B122" s="437"/>
      <c r="C122" s="451"/>
      <c r="D122" s="452"/>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row>
    <row r="123" spans="1:26" ht="12.75">
      <c r="A123" s="437"/>
      <c r="B123" s="437"/>
      <c r="C123" s="451"/>
      <c r="D123" s="452"/>
      <c r="E123" s="437"/>
      <c r="F123" s="437"/>
      <c r="G123" s="437"/>
      <c r="H123" s="437"/>
      <c r="I123" s="437"/>
      <c r="J123" s="437"/>
      <c r="K123" s="437"/>
      <c r="L123" s="437"/>
      <c r="M123" s="437"/>
      <c r="N123" s="437"/>
      <c r="O123" s="437"/>
      <c r="P123" s="437"/>
      <c r="Q123" s="437"/>
      <c r="R123" s="437"/>
      <c r="S123" s="437"/>
      <c r="T123" s="437"/>
      <c r="U123" s="437"/>
      <c r="V123" s="437"/>
      <c r="W123" s="437"/>
      <c r="X123" s="437"/>
      <c r="Y123" s="437"/>
      <c r="Z123" s="437"/>
    </row>
    <row r="124" spans="1:26" ht="12.75">
      <c r="A124" s="437"/>
      <c r="B124" s="437"/>
      <c r="C124" s="451"/>
      <c r="D124" s="452"/>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37"/>
    </row>
    <row r="125" spans="1:26" ht="12.75">
      <c r="A125" s="437"/>
      <c r="B125" s="437"/>
      <c r="C125" s="451"/>
      <c r="D125" s="452"/>
      <c r="E125" s="437"/>
      <c r="F125" s="437"/>
      <c r="G125" s="437"/>
      <c r="H125" s="437"/>
      <c r="I125" s="437"/>
      <c r="J125" s="437"/>
      <c r="K125" s="437"/>
      <c r="L125" s="437"/>
      <c r="M125" s="437"/>
      <c r="N125" s="437"/>
      <c r="O125" s="437"/>
      <c r="P125" s="437"/>
      <c r="Q125" s="437"/>
      <c r="R125" s="437"/>
      <c r="S125" s="437"/>
      <c r="T125" s="437"/>
      <c r="U125" s="437"/>
      <c r="V125" s="437"/>
      <c r="W125" s="437"/>
      <c r="X125" s="437"/>
      <c r="Y125" s="437"/>
      <c r="Z125" s="437"/>
    </row>
    <row r="126" spans="1:26" ht="12.75">
      <c r="A126" s="437"/>
      <c r="B126" s="437"/>
      <c r="C126" s="451"/>
      <c r="D126" s="452"/>
      <c r="E126" s="437"/>
      <c r="F126" s="437"/>
      <c r="G126" s="437"/>
      <c r="H126" s="437"/>
      <c r="I126" s="437"/>
      <c r="J126" s="437"/>
      <c r="K126" s="437"/>
      <c r="L126" s="437"/>
      <c r="M126" s="437"/>
      <c r="N126" s="437"/>
      <c r="O126" s="437"/>
      <c r="P126" s="437"/>
      <c r="Q126" s="437"/>
      <c r="R126" s="437"/>
      <c r="S126" s="437"/>
      <c r="T126" s="437"/>
      <c r="U126" s="437"/>
      <c r="V126" s="437"/>
      <c r="W126" s="437"/>
      <c r="X126" s="437"/>
      <c r="Y126" s="437"/>
      <c r="Z126" s="437"/>
    </row>
    <row r="127" spans="1:26" ht="12.75">
      <c r="A127" s="437"/>
      <c r="B127" s="437"/>
      <c r="C127" s="451"/>
      <c r="D127" s="452"/>
      <c r="E127" s="437"/>
      <c r="F127" s="437"/>
      <c r="G127" s="437"/>
      <c r="H127" s="437"/>
      <c r="I127" s="437"/>
      <c r="J127" s="437"/>
      <c r="K127" s="437"/>
      <c r="L127" s="437"/>
      <c r="M127" s="437"/>
      <c r="N127" s="437"/>
      <c r="O127" s="437"/>
      <c r="P127" s="437"/>
      <c r="Q127" s="437"/>
      <c r="R127" s="437"/>
      <c r="S127" s="437"/>
      <c r="T127" s="437"/>
      <c r="U127" s="437"/>
      <c r="V127" s="437"/>
      <c r="W127" s="437"/>
      <c r="X127" s="437"/>
      <c r="Y127" s="437"/>
      <c r="Z127" s="437"/>
    </row>
    <row r="128" spans="1:26" ht="12.75">
      <c r="A128" s="437"/>
      <c r="B128" s="437"/>
      <c r="C128" s="451"/>
      <c r="D128" s="452"/>
      <c r="E128" s="437"/>
      <c r="F128" s="437"/>
      <c r="G128" s="437"/>
      <c r="H128" s="437"/>
      <c r="I128" s="437"/>
      <c r="J128" s="437"/>
      <c r="K128" s="437"/>
      <c r="L128" s="437"/>
      <c r="M128" s="437"/>
      <c r="N128" s="437"/>
      <c r="O128" s="437"/>
      <c r="P128" s="437"/>
      <c r="Q128" s="437"/>
      <c r="R128" s="437"/>
      <c r="S128" s="437"/>
      <c r="T128" s="437"/>
      <c r="U128" s="437"/>
      <c r="V128" s="437"/>
      <c r="W128" s="437"/>
      <c r="X128" s="437"/>
      <c r="Y128" s="437"/>
      <c r="Z128" s="437"/>
    </row>
    <row r="129" spans="1:26" ht="12.75">
      <c r="A129" s="437"/>
      <c r="B129" s="437"/>
      <c r="C129" s="451"/>
      <c r="D129" s="452"/>
      <c r="E129" s="437"/>
      <c r="F129" s="437"/>
      <c r="G129" s="437"/>
      <c r="H129" s="437"/>
      <c r="I129" s="437"/>
      <c r="J129" s="437"/>
      <c r="K129" s="437"/>
      <c r="L129" s="437"/>
      <c r="M129" s="437"/>
      <c r="N129" s="437"/>
      <c r="O129" s="437"/>
      <c r="P129" s="437"/>
      <c r="Q129" s="437"/>
      <c r="R129" s="437"/>
      <c r="S129" s="437"/>
      <c r="T129" s="437"/>
      <c r="U129" s="437"/>
      <c r="V129" s="437"/>
      <c r="W129" s="437"/>
      <c r="X129" s="437"/>
      <c r="Y129" s="437"/>
      <c r="Z129" s="437"/>
    </row>
    <row r="130" spans="1:26" ht="12.75">
      <c r="A130" s="437"/>
      <c r="B130" s="437"/>
      <c r="C130" s="451"/>
      <c r="D130" s="452"/>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row>
    <row r="131" spans="1:26" ht="12.75">
      <c r="A131" s="437"/>
      <c r="B131" s="437"/>
      <c r="C131" s="451"/>
      <c r="D131" s="452"/>
      <c r="E131" s="437"/>
      <c r="F131" s="437"/>
      <c r="G131" s="437"/>
      <c r="H131" s="437"/>
      <c r="I131" s="437"/>
      <c r="J131" s="437"/>
      <c r="K131" s="437"/>
      <c r="L131" s="437"/>
      <c r="M131" s="437"/>
      <c r="N131" s="437"/>
      <c r="O131" s="437"/>
      <c r="P131" s="437"/>
      <c r="Q131" s="437"/>
      <c r="R131" s="437"/>
      <c r="S131" s="437"/>
      <c r="T131" s="437"/>
      <c r="U131" s="437"/>
      <c r="V131" s="437"/>
      <c r="W131" s="437"/>
      <c r="X131" s="437"/>
      <c r="Y131" s="437"/>
      <c r="Z131" s="437"/>
    </row>
    <row r="132" spans="1:26" ht="12.75">
      <c r="A132" s="437"/>
      <c r="B132" s="437"/>
      <c r="C132" s="451"/>
      <c r="D132" s="452"/>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row>
    <row r="133" spans="1:26" ht="12.75">
      <c r="A133" s="437"/>
      <c r="B133" s="437"/>
      <c r="C133" s="451"/>
      <c r="D133" s="452"/>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row>
    <row r="134" spans="1:26" ht="12.75">
      <c r="A134" s="437"/>
      <c r="B134" s="437"/>
      <c r="C134" s="451"/>
      <c r="D134" s="452"/>
      <c r="E134" s="437"/>
      <c r="F134" s="437"/>
      <c r="G134" s="437"/>
      <c r="H134" s="437"/>
      <c r="I134" s="437"/>
      <c r="J134" s="437"/>
      <c r="K134" s="437"/>
      <c r="L134" s="437"/>
      <c r="M134" s="437"/>
      <c r="N134" s="437"/>
      <c r="O134" s="437"/>
      <c r="P134" s="437"/>
      <c r="Q134" s="437"/>
      <c r="R134" s="437"/>
      <c r="S134" s="437"/>
      <c r="T134" s="437"/>
      <c r="U134" s="437"/>
      <c r="V134" s="437"/>
      <c r="W134" s="437"/>
      <c r="X134" s="437"/>
      <c r="Y134" s="437"/>
      <c r="Z134" s="437"/>
    </row>
    <row r="135" spans="1:26" ht="12.75">
      <c r="A135" s="437"/>
      <c r="B135" s="437"/>
      <c r="C135" s="451"/>
      <c r="D135" s="452"/>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row>
    <row r="136" spans="1:26" ht="12.75">
      <c r="A136" s="437"/>
      <c r="B136" s="437"/>
      <c r="C136" s="451"/>
      <c r="D136" s="452"/>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row>
    <row r="137" spans="1:26" ht="12.75">
      <c r="A137" s="437"/>
      <c r="B137" s="437"/>
      <c r="C137" s="451"/>
      <c r="D137" s="452"/>
      <c r="E137" s="437"/>
      <c r="F137" s="437"/>
      <c r="G137" s="437"/>
      <c r="H137" s="437"/>
      <c r="I137" s="437"/>
      <c r="J137" s="437"/>
      <c r="K137" s="437"/>
      <c r="L137" s="437"/>
      <c r="M137" s="437"/>
      <c r="N137" s="437"/>
      <c r="O137" s="437"/>
      <c r="P137" s="437"/>
      <c r="Q137" s="437"/>
      <c r="R137" s="437"/>
      <c r="S137" s="437"/>
      <c r="T137" s="437"/>
      <c r="U137" s="437"/>
      <c r="V137" s="437"/>
      <c r="W137" s="437"/>
      <c r="X137" s="437"/>
      <c r="Y137" s="437"/>
      <c r="Z137" s="437"/>
    </row>
    <row r="138" spans="1:26" ht="12.75">
      <c r="A138" s="437"/>
      <c r="B138" s="437"/>
      <c r="C138" s="451"/>
      <c r="D138" s="452"/>
      <c r="E138" s="437"/>
      <c r="F138" s="437"/>
      <c r="G138" s="437"/>
      <c r="H138" s="437"/>
      <c r="I138" s="437"/>
      <c r="J138" s="437"/>
      <c r="K138" s="437"/>
      <c r="L138" s="437"/>
      <c r="M138" s="437"/>
      <c r="N138" s="437"/>
      <c r="O138" s="437"/>
      <c r="P138" s="437"/>
      <c r="Q138" s="437"/>
      <c r="R138" s="437"/>
      <c r="S138" s="437"/>
      <c r="T138" s="437"/>
      <c r="U138" s="437"/>
      <c r="V138" s="437"/>
      <c r="W138" s="437"/>
      <c r="X138" s="437"/>
      <c r="Y138" s="437"/>
      <c r="Z138" s="437"/>
    </row>
    <row r="139" spans="1:26" ht="12.75">
      <c r="A139" s="437"/>
      <c r="B139" s="437"/>
      <c r="C139" s="451"/>
      <c r="D139" s="452"/>
      <c r="E139" s="437"/>
      <c r="F139" s="437"/>
      <c r="G139" s="437"/>
      <c r="H139" s="437"/>
      <c r="I139" s="437"/>
      <c r="J139" s="437"/>
      <c r="K139" s="437"/>
      <c r="L139" s="437"/>
      <c r="M139" s="437"/>
      <c r="N139" s="437"/>
      <c r="O139" s="437"/>
      <c r="P139" s="437"/>
      <c r="Q139" s="437"/>
      <c r="R139" s="437"/>
      <c r="S139" s="437"/>
      <c r="T139" s="437"/>
      <c r="U139" s="437"/>
      <c r="V139" s="437"/>
      <c r="W139" s="437"/>
      <c r="X139" s="437"/>
      <c r="Y139" s="437"/>
      <c r="Z139" s="437"/>
    </row>
    <row r="140" spans="1:26" ht="12.75">
      <c r="A140" s="437"/>
      <c r="B140" s="437"/>
      <c r="C140" s="451"/>
      <c r="D140" s="452"/>
      <c r="E140" s="437"/>
      <c r="F140" s="437"/>
      <c r="G140" s="437"/>
      <c r="H140" s="437"/>
      <c r="I140" s="437"/>
      <c r="J140" s="437"/>
      <c r="K140" s="437"/>
      <c r="L140" s="437"/>
      <c r="M140" s="437"/>
      <c r="N140" s="437"/>
      <c r="O140" s="437"/>
      <c r="P140" s="437"/>
      <c r="Q140" s="437"/>
      <c r="R140" s="437"/>
      <c r="S140" s="437"/>
      <c r="T140" s="437"/>
      <c r="U140" s="437"/>
      <c r="V140" s="437"/>
      <c r="W140" s="437"/>
      <c r="X140" s="437"/>
      <c r="Y140" s="437"/>
      <c r="Z140" s="437"/>
    </row>
    <row r="141" spans="1:26" ht="12.75">
      <c r="A141" s="437"/>
      <c r="B141" s="437"/>
      <c r="C141" s="451"/>
      <c r="D141" s="452"/>
      <c r="E141" s="437"/>
      <c r="F141" s="437"/>
      <c r="G141" s="437"/>
      <c r="H141" s="437"/>
      <c r="I141" s="437"/>
      <c r="J141" s="437"/>
      <c r="K141" s="437"/>
      <c r="L141" s="437"/>
      <c r="M141" s="437"/>
      <c r="N141" s="437"/>
      <c r="O141" s="437"/>
      <c r="P141" s="437"/>
      <c r="Q141" s="437"/>
      <c r="R141" s="437"/>
      <c r="S141" s="437"/>
      <c r="T141" s="437"/>
      <c r="U141" s="437"/>
      <c r="V141" s="437"/>
      <c r="W141" s="437"/>
      <c r="X141" s="437"/>
      <c r="Y141" s="437"/>
      <c r="Z141" s="437"/>
    </row>
    <row r="142" spans="1:26" ht="12.75">
      <c r="A142" s="437"/>
      <c r="B142" s="437"/>
      <c r="C142" s="451"/>
      <c r="D142" s="452"/>
      <c r="E142" s="437"/>
      <c r="F142" s="437"/>
      <c r="G142" s="437"/>
      <c r="H142" s="437"/>
      <c r="I142" s="437"/>
      <c r="J142" s="437"/>
      <c r="K142" s="437"/>
      <c r="L142" s="437"/>
      <c r="M142" s="437"/>
      <c r="N142" s="437"/>
      <c r="O142" s="437"/>
      <c r="P142" s="437"/>
      <c r="Q142" s="437"/>
      <c r="R142" s="437"/>
      <c r="S142" s="437"/>
      <c r="T142" s="437"/>
      <c r="U142" s="437"/>
      <c r="V142" s="437"/>
      <c r="W142" s="437"/>
      <c r="X142" s="437"/>
      <c r="Y142" s="437"/>
      <c r="Z142" s="437"/>
    </row>
    <row r="143" spans="1:26" ht="12.75">
      <c r="A143" s="437"/>
      <c r="B143" s="437"/>
      <c r="C143" s="451"/>
      <c r="D143" s="452"/>
      <c r="E143" s="437"/>
      <c r="F143" s="437"/>
      <c r="G143" s="437"/>
      <c r="H143" s="437"/>
      <c r="I143" s="437"/>
      <c r="J143" s="437"/>
      <c r="K143" s="437"/>
      <c r="L143" s="437"/>
      <c r="M143" s="437"/>
      <c r="N143" s="437"/>
      <c r="O143" s="437"/>
      <c r="P143" s="437"/>
      <c r="Q143" s="437"/>
      <c r="R143" s="437"/>
      <c r="S143" s="437"/>
      <c r="T143" s="437"/>
      <c r="U143" s="437"/>
      <c r="V143" s="437"/>
      <c r="W143" s="437"/>
      <c r="X143" s="437"/>
      <c r="Y143" s="437"/>
      <c r="Z143" s="437"/>
    </row>
    <row r="144" spans="1:26" ht="12.75">
      <c r="A144" s="437"/>
      <c r="B144" s="437"/>
      <c r="C144" s="451"/>
      <c r="D144" s="452"/>
      <c r="E144" s="437"/>
      <c r="F144" s="437"/>
      <c r="G144" s="437"/>
      <c r="H144" s="437"/>
      <c r="I144" s="437"/>
      <c r="J144" s="437"/>
      <c r="K144" s="437"/>
      <c r="L144" s="437"/>
      <c r="M144" s="437"/>
      <c r="N144" s="437"/>
      <c r="O144" s="437"/>
      <c r="P144" s="437"/>
      <c r="Q144" s="437"/>
      <c r="R144" s="437"/>
      <c r="S144" s="437"/>
      <c r="T144" s="437"/>
      <c r="U144" s="437"/>
      <c r="V144" s="437"/>
      <c r="W144" s="437"/>
      <c r="X144" s="437"/>
      <c r="Y144" s="437"/>
      <c r="Z144" s="437"/>
    </row>
    <row r="145" spans="1:26" ht="12.75">
      <c r="A145" s="437"/>
      <c r="B145" s="437"/>
      <c r="C145" s="451"/>
      <c r="D145" s="452"/>
      <c r="E145" s="437"/>
      <c r="F145" s="437"/>
      <c r="G145" s="437"/>
      <c r="H145" s="437"/>
      <c r="I145" s="437"/>
      <c r="J145" s="437"/>
      <c r="K145" s="437"/>
      <c r="L145" s="437"/>
      <c r="M145" s="437"/>
      <c r="N145" s="437"/>
      <c r="O145" s="437"/>
      <c r="P145" s="437"/>
      <c r="Q145" s="437"/>
      <c r="R145" s="437"/>
      <c r="S145" s="437"/>
      <c r="T145" s="437"/>
      <c r="U145" s="437"/>
      <c r="V145" s="437"/>
      <c r="W145" s="437"/>
      <c r="X145" s="437"/>
      <c r="Y145" s="437"/>
      <c r="Z145" s="437"/>
    </row>
    <row r="146" spans="1:26" ht="12.75">
      <c r="A146" s="437"/>
      <c r="B146" s="437"/>
      <c r="C146" s="451"/>
      <c r="D146" s="452"/>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row>
    <row r="147" spans="1:26" ht="12.75">
      <c r="A147" s="437"/>
      <c r="B147" s="437"/>
      <c r="C147" s="451"/>
      <c r="D147" s="452"/>
      <c r="E147" s="437"/>
      <c r="F147" s="437"/>
      <c r="G147" s="437"/>
      <c r="H147" s="437"/>
      <c r="I147" s="437"/>
      <c r="J147" s="437"/>
      <c r="K147" s="437"/>
      <c r="L147" s="437"/>
      <c r="M147" s="437"/>
      <c r="N147" s="437"/>
      <c r="O147" s="437"/>
      <c r="P147" s="437"/>
      <c r="Q147" s="437"/>
      <c r="R147" s="437"/>
      <c r="S147" s="437"/>
      <c r="T147" s="437"/>
      <c r="U147" s="437"/>
      <c r="V147" s="437"/>
      <c r="W147" s="437"/>
      <c r="X147" s="437"/>
      <c r="Y147" s="437"/>
      <c r="Z147" s="437"/>
    </row>
    <row r="148" spans="1:26" ht="12.75">
      <c r="A148" s="437"/>
      <c r="B148" s="437"/>
      <c r="C148" s="451"/>
      <c r="D148" s="452"/>
      <c r="E148" s="437"/>
      <c r="F148" s="437"/>
      <c r="G148" s="437"/>
      <c r="H148" s="437"/>
      <c r="I148" s="437"/>
      <c r="J148" s="437"/>
      <c r="K148" s="437"/>
      <c r="L148" s="437"/>
      <c r="M148" s="437"/>
      <c r="N148" s="437"/>
      <c r="O148" s="437"/>
      <c r="P148" s="437"/>
      <c r="Q148" s="437"/>
      <c r="R148" s="437"/>
      <c r="S148" s="437"/>
      <c r="T148" s="437"/>
      <c r="U148" s="437"/>
      <c r="V148" s="437"/>
      <c r="W148" s="437"/>
      <c r="X148" s="437"/>
      <c r="Y148" s="437"/>
      <c r="Z148" s="437"/>
    </row>
    <row r="149" spans="1:26" ht="12.75">
      <c r="A149" s="437"/>
      <c r="B149" s="437"/>
      <c r="C149" s="451"/>
      <c r="D149" s="452"/>
      <c r="E149" s="437"/>
      <c r="F149" s="437"/>
      <c r="G149" s="437"/>
      <c r="H149" s="437"/>
      <c r="I149" s="437"/>
      <c r="J149" s="437"/>
      <c r="K149" s="437"/>
      <c r="L149" s="437"/>
      <c r="M149" s="437"/>
      <c r="N149" s="437"/>
      <c r="O149" s="437"/>
      <c r="P149" s="437"/>
      <c r="Q149" s="437"/>
      <c r="R149" s="437"/>
      <c r="S149" s="437"/>
      <c r="T149" s="437"/>
      <c r="U149" s="437"/>
      <c r="V149" s="437"/>
      <c r="W149" s="437"/>
      <c r="X149" s="437"/>
      <c r="Y149" s="437"/>
      <c r="Z149" s="437"/>
    </row>
    <row r="150" spans="1:26" ht="12.75">
      <c r="A150" s="437"/>
      <c r="B150" s="437"/>
      <c r="C150" s="451"/>
      <c r="D150" s="452"/>
      <c r="E150" s="437"/>
      <c r="F150" s="437"/>
      <c r="G150" s="437"/>
      <c r="H150" s="437"/>
      <c r="I150" s="437"/>
      <c r="J150" s="437"/>
      <c r="K150" s="437"/>
      <c r="L150" s="437"/>
      <c r="M150" s="437"/>
      <c r="N150" s="437"/>
      <c r="O150" s="437"/>
      <c r="P150" s="437"/>
      <c r="Q150" s="437"/>
      <c r="R150" s="437"/>
      <c r="S150" s="437"/>
      <c r="T150" s="437"/>
      <c r="U150" s="437"/>
      <c r="V150" s="437"/>
      <c r="W150" s="437"/>
      <c r="X150" s="437"/>
      <c r="Y150" s="437"/>
      <c r="Z150" s="437"/>
    </row>
    <row r="151" spans="1:26" ht="12.75">
      <c r="A151" s="437"/>
      <c r="B151" s="437"/>
      <c r="C151" s="451"/>
      <c r="D151" s="452"/>
      <c r="E151" s="437"/>
      <c r="F151" s="437"/>
      <c r="G151" s="437"/>
      <c r="H151" s="437"/>
      <c r="I151" s="437"/>
      <c r="J151" s="437"/>
      <c r="K151" s="437"/>
      <c r="L151" s="437"/>
      <c r="M151" s="437"/>
      <c r="N151" s="437"/>
      <c r="O151" s="437"/>
      <c r="P151" s="437"/>
      <c r="Q151" s="437"/>
      <c r="R151" s="437"/>
      <c r="S151" s="437"/>
      <c r="T151" s="437"/>
      <c r="U151" s="437"/>
      <c r="V151" s="437"/>
      <c r="W151" s="437"/>
      <c r="X151" s="437"/>
      <c r="Y151" s="437"/>
      <c r="Z151" s="437"/>
    </row>
    <row r="152" spans="1:26" ht="12.75">
      <c r="A152" s="437"/>
      <c r="B152" s="437"/>
      <c r="C152" s="451"/>
      <c r="D152" s="452"/>
      <c r="E152" s="437"/>
      <c r="F152" s="437"/>
      <c r="G152" s="437"/>
      <c r="H152" s="437"/>
      <c r="I152" s="437"/>
      <c r="J152" s="437"/>
      <c r="K152" s="437"/>
      <c r="L152" s="437"/>
      <c r="M152" s="437"/>
      <c r="N152" s="437"/>
      <c r="O152" s="437"/>
      <c r="P152" s="437"/>
      <c r="Q152" s="437"/>
      <c r="R152" s="437"/>
      <c r="S152" s="437"/>
      <c r="T152" s="437"/>
      <c r="U152" s="437"/>
      <c r="V152" s="437"/>
      <c r="W152" s="437"/>
      <c r="X152" s="437"/>
      <c r="Y152" s="437"/>
      <c r="Z152" s="437"/>
    </row>
    <row r="153" spans="1:26" ht="12.75">
      <c r="A153" s="437"/>
      <c r="B153" s="437"/>
      <c r="C153" s="451"/>
      <c r="D153" s="452"/>
      <c r="E153" s="437"/>
      <c r="F153" s="437"/>
      <c r="G153" s="437"/>
      <c r="H153" s="437"/>
      <c r="I153" s="437"/>
      <c r="J153" s="437"/>
      <c r="K153" s="437"/>
      <c r="L153" s="437"/>
      <c r="M153" s="437"/>
      <c r="N153" s="437"/>
      <c r="O153" s="437"/>
      <c r="P153" s="437"/>
      <c r="Q153" s="437"/>
      <c r="R153" s="437"/>
      <c r="S153" s="437"/>
      <c r="T153" s="437"/>
      <c r="U153" s="437"/>
      <c r="V153" s="437"/>
      <c r="W153" s="437"/>
      <c r="X153" s="437"/>
      <c r="Y153" s="437"/>
      <c r="Z153" s="437"/>
    </row>
    <row r="154" spans="1:26" ht="12.75">
      <c r="A154" s="437"/>
      <c r="B154" s="437"/>
      <c r="C154" s="451"/>
      <c r="D154" s="452"/>
      <c r="E154" s="437"/>
      <c r="F154" s="437"/>
      <c r="G154" s="437"/>
      <c r="H154" s="437"/>
      <c r="I154" s="437"/>
      <c r="J154" s="437"/>
      <c r="K154" s="437"/>
      <c r="L154" s="437"/>
      <c r="M154" s="437"/>
      <c r="N154" s="437"/>
      <c r="O154" s="437"/>
      <c r="P154" s="437"/>
      <c r="Q154" s="437"/>
      <c r="R154" s="437"/>
      <c r="S154" s="437"/>
      <c r="T154" s="437"/>
      <c r="U154" s="437"/>
      <c r="V154" s="437"/>
      <c r="W154" s="437"/>
      <c r="X154" s="437"/>
      <c r="Y154" s="437"/>
      <c r="Z154" s="437"/>
    </row>
    <row r="155" spans="1:26" ht="12.75">
      <c r="A155" s="437"/>
      <c r="B155" s="437"/>
      <c r="C155" s="451"/>
      <c r="D155" s="452"/>
      <c r="E155" s="437"/>
      <c r="F155" s="437"/>
      <c r="G155" s="437"/>
      <c r="H155" s="437"/>
      <c r="I155" s="437"/>
      <c r="J155" s="437"/>
      <c r="K155" s="437"/>
      <c r="L155" s="437"/>
      <c r="M155" s="437"/>
      <c r="N155" s="437"/>
      <c r="O155" s="437"/>
      <c r="P155" s="437"/>
      <c r="Q155" s="437"/>
      <c r="R155" s="437"/>
      <c r="S155" s="437"/>
      <c r="T155" s="437"/>
      <c r="U155" s="437"/>
      <c r="V155" s="437"/>
      <c r="W155" s="437"/>
      <c r="X155" s="437"/>
      <c r="Y155" s="437"/>
      <c r="Z155" s="437"/>
    </row>
    <row r="156" spans="1:26" ht="12.75">
      <c r="A156" s="437"/>
      <c r="B156" s="437"/>
      <c r="C156" s="451"/>
      <c r="D156" s="452"/>
      <c r="E156" s="437"/>
      <c r="F156" s="437"/>
      <c r="G156" s="437"/>
      <c r="H156" s="437"/>
      <c r="I156" s="437"/>
      <c r="J156" s="437"/>
      <c r="K156" s="437"/>
      <c r="L156" s="437"/>
      <c r="M156" s="437"/>
      <c r="N156" s="437"/>
      <c r="O156" s="437"/>
      <c r="P156" s="437"/>
      <c r="Q156" s="437"/>
      <c r="R156" s="437"/>
      <c r="S156" s="437"/>
      <c r="T156" s="437"/>
      <c r="U156" s="437"/>
      <c r="V156" s="437"/>
      <c r="W156" s="437"/>
      <c r="X156" s="437"/>
      <c r="Y156" s="437"/>
      <c r="Z156" s="437"/>
    </row>
    <row r="157" spans="1:26" ht="12.75">
      <c r="A157" s="437"/>
      <c r="B157" s="437"/>
      <c r="C157" s="451"/>
      <c r="D157" s="452"/>
      <c r="E157" s="437"/>
      <c r="F157" s="437"/>
      <c r="G157" s="437"/>
      <c r="H157" s="437"/>
      <c r="I157" s="437"/>
      <c r="J157" s="437"/>
      <c r="K157" s="437"/>
      <c r="L157" s="437"/>
      <c r="M157" s="437"/>
      <c r="N157" s="437"/>
      <c r="O157" s="437"/>
      <c r="P157" s="437"/>
      <c r="Q157" s="437"/>
      <c r="R157" s="437"/>
      <c r="S157" s="437"/>
      <c r="T157" s="437"/>
      <c r="U157" s="437"/>
      <c r="V157" s="437"/>
      <c r="W157" s="437"/>
      <c r="X157" s="437"/>
      <c r="Y157" s="437"/>
      <c r="Z157" s="437"/>
    </row>
    <row r="158" spans="1:26" ht="12.75">
      <c r="A158" s="437"/>
      <c r="B158" s="437"/>
      <c r="C158" s="451"/>
      <c r="D158" s="452"/>
      <c r="E158" s="437"/>
      <c r="F158" s="437"/>
      <c r="G158" s="437"/>
      <c r="H158" s="437"/>
      <c r="I158" s="437"/>
      <c r="J158" s="437"/>
      <c r="K158" s="437"/>
      <c r="L158" s="437"/>
      <c r="M158" s="437"/>
      <c r="N158" s="437"/>
      <c r="O158" s="437"/>
      <c r="P158" s="437"/>
      <c r="Q158" s="437"/>
      <c r="R158" s="437"/>
      <c r="S158" s="437"/>
      <c r="T158" s="437"/>
      <c r="U158" s="437"/>
      <c r="V158" s="437"/>
      <c r="W158" s="437"/>
      <c r="X158" s="437"/>
      <c r="Y158" s="437"/>
      <c r="Z158" s="437"/>
    </row>
    <row r="159" spans="1:26" ht="12.75">
      <c r="A159" s="437"/>
      <c r="B159" s="437"/>
      <c r="C159" s="451"/>
      <c r="D159" s="452"/>
      <c r="E159" s="437"/>
      <c r="F159" s="437"/>
      <c r="G159" s="437"/>
      <c r="H159" s="437"/>
      <c r="I159" s="437"/>
      <c r="J159" s="437"/>
      <c r="K159" s="437"/>
      <c r="L159" s="437"/>
      <c r="M159" s="437"/>
      <c r="N159" s="437"/>
      <c r="O159" s="437"/>
      <c r="P159" s="437"/>
      <c r="Q159" s="437"/>
      <c r="R159" s="437"/>
      <c r="S159" s="437"/>
      <c r="T159" s="437"/>
      <c r="U159" s="437"/>
      <c r="V159" s="437"/>
      <c r="W159" s="437"/>
      <c r="X159" s="437"/>
      <c r="Y159" s="437"/>
      <c r="Z159" s="437"/>
    </row>
    <row r="160" spans="1:26" ht="12.75">
      <c r="A160" s="437"/>
      <c r="B160" s="437"/>
      <c r="C160" s="451"/>
      <c r="D160" s="452"/>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row>
    <row r="161" spans="1:26" ht="12.75">
      <c r="A161" s="437"/>
      <c r="B161" s="437"/>
      <c r="C161" s="451"/>
      <c r="D161" s="452"/>
      <c r="E161" s="437"/>
      <c r="F161" s="437"/>
      <c r="G161" s="437"/>
      <c r="H161" s="437"/>
      <c r="I161" s="437"/>
      <c r="J161" s="437"/>
      <c r="K161" s="437"/>
      <c r="L161" s="437"/>
      <c r="M161" s="437"/>
      <c r="N161" s="437"/>
      <c r="O161" s="437"/>
      <c r="P161" s="437"/>
      <c r="Q161" s="437"/>
      <c r="R161" s="437"/>
      <c r="S161" s="437"/>
      <c r="T161" s="437"/>
      <c r="U161" s="437"/>
      <c r="V161" s="437"/>
      <c r="W161" s="437"/>
      <c r="X161" s="437"/>
      <c r="Y161" s="437"/>
      <c r="Z161" s="437"/>
    </row>
    <row r="162" spans="1:26" ht="12.75">
      <c r="A162" s="437"/>
      <c r="B162" s="437"/>
      <c r="C162" s="451"/>
      <c r="D162" s="452"/>
      <c r="E162" s="437"/>
      <c r="F162" s="437"/>
      <c r="G162" s="437"/>
      <c r="H162" s="437"/>
      <c r="I162" s="437"/>
      <c r="J162" s="437"/>
      <c r="K162" s="437"/>
      <c r="L162" s="437"/>
      <c r="M162" s="437"/>
      <c r="N162" s="437"/>
      <c r="O162" s="437"/>
      <c r="P162" s="437"/>
      <c r="Q162" s="437"/>
      <c r="R162" s="437"/>
      <c r="S162" s="437"/>
      <c r="T162" s="437"/>
      <c r="U162" s="437"/>
      <c r="V162" s="437"/>
      <c r="W162" s="437"/>
      <c r="X162" s="437"/>
      <c r="Y162" s="437"/>
      <c r="Z162" s="437"/>
    </row>
    <row r="163" spans="1:26" ht="12.75">
      <c r="A163" s="437"/>
      <c r="B163" s="437"/>
      <c r="C163" s="451"/>
      <c r="D163" s="452"/>
      <c r="E163" s="437"/>
      <c r="F163" s="437"/>
      <c r="G163" s="437"/>
      <c r="H163" s="437"/>
      <c r="I163" s="437"/>
      <c r="J163" s="437"/>
      <c r="K163" s="437"/>
      <c r="L163" s="437"/>
      <c r="M163" s="437"/>
      <c r="N163" s="437"/>
      <c r="O163" s="437"/>
      <c r="P163" s="437"/>
      <c r="Q163" s="437"/>
      <c r="R163" s="437"/>
      <c r="S163" s="437"/>
      <c r="T163" s="437"/>
      <c r="U163" s="437"/>
      <c r="V163" s="437"/>
      <c r="W163" s="437"/>
      <c r="X163" s="437"/>
      <c r="Y163" s="437"/>
      <c r="Z163" s="437"/>
    </row>
    <row r="164" spans="1:26" ht="12.75">
      <c r="A164" s="437"/>
      <c r="B164" s="437"/>
      <c r="C164" s="451"/>
      <c r="D164" s="452"/>
      <c r="E164" s="437"/>
      <c r="F164" s="437"/>
      <c r="G164" s="437"/>
      <c r="H164" s="437"/>
      <c r="I164" s="437"/>
      <c r="J164" s="437"/>
      <c r="K164" s="437"/>
      <c r="L164" s="437"/>
      <c r="M164" s="437"/>
      <c r="N164" s="437"/>
      <c r="O164" s="437"/>
      <c r="P164" s="437"/>
      <c r="Q164" s="437"/>
      <c r="R164" s="437"/>
      <c r="S164" s="437"/>
      <c r="T164" s="437"/>
      <c r="U164" s="437"/>
      <c r="V164" s="437"/>
      <c r="W164" s="437"/>
      <c r="X164" s="437"/>
      <c r="Y164" s="437"/>
      <c r="Z164" s="437"/>
    </row>
    <row r="165" spans="1:26" ht="12.75">
      <c r="A165" s="437"/>
      <c r="B165" s="437"/>
      <c r="C165" s="451"/>
      <c r="D165" s="452"/>
      <c r="E165" s="437"/>
      <c r="F165" s="437"/>
      <c r="G165" s="437"/>
      <c r="H165" s="437"/>
      <c r="I165" s="437"/>
      <c r="J165" s="437"/>
      <c r="K165" s="437"/>
      <c r="L165" s="437"/>
      <c r="M165" s="437"/>
      <c r="N165" s="437"/>
      <c r="O165" s="437"/>
      <c r="P165" s="437"/>
      <c r="Q165" s="437"/>
      <c r="R165" s="437"/>
      <c r="S165" s="437"/>
      <c r="T165" s="437"/>
      <c r="U165" s="437"/>
      <c r="V165" s="437"/>
      <c r="W165" s="437"/>
      <c r="X165" s="437"/>
      <c r="Y165" s="437"/>
      <c r="Z165" s="437"/>
    </row>
    <row r="166" spans="1:26" ht="12.75">
      <c r="A166" s="437"/>
      <c r="B166" s="437"/>
      <c r="C166" s="451"/>
      <c r="D166" s="452"/>
      <c r="E166" s="437"/>
      <c r="F166" s="437"/>
      <c r="G166" s="437"/>
      <c r="H166" s="437"/>
      <c r="I166" s="437"/>
      <c r="J166" s="437"/>
      <c r="K166" s="437"/>
      <c r="L166" s="437"/>
      <c r="M166" s="437"/>
      <c r="N166" s="437"/>
      <c r="O166" s="437"/>
      <c r="P166" s="437"/>
      <c r="Q166" s="437"/>
      <c r="R166" s="437"/>
      <c r="S166" s="437"/>
      <c r="T166" s="437"/>
      <c r="U166" s="437"/>
      <c r="V166" s="437"/>
      <c r="W166" s="437"/>
      <c r="X166" s="437"/>
      <c r="Y166" s="437"/>
      <c r="Z166" s="437"/>
    </row>
    <row r="167" spans="1:26" ht="12.75">
      <c r="A167" s="437"/>
      <c r="B167" s="437"/>
      <c r="C167" s="451"/>
      <c r="D167" s="452"/>
      <c r="E167" s="437"/>
      <c r="F167" s="437"/>
      <c r="G167" s="437"/>
      <c r="H167" s="437"/>
      <c r="I167" s="437"/>
      <c r="J167" s="437"/>
      <c r="K167" s="437"/>
      <c r="L167" s="437"/>
      <c r="M167" s="437"/>
      <c r="N167" s="437"/>
      <c r="O167" s="437"/>
      <c r="P167" s="437"/>
      <c r="Q167" s="437"/>
      <c r="R167" s="437"/>
      <c r="S167" s="437"/>
      <c r="T167" s="437"/>
      <c r="U167" s="437"/>
      <c r="V167" s="437"/>
      <c r="W167" s="437"/>
      <c r="X167" s="437"/>
      <c r="Y167" s="437"/>
      <c r="Z167" s="437"/>
    </row>
    <row r="168" spans="1:26" ht="12.75">
      <c r="A168" s="437"/>
      <c r="B168" s="437"/>
      <c r="C168" s="451"/>
      <c r="D168" s="452"/>
      <c r="E168" s="437"/>
      <c r="F168" s="437"/>
      <c r="G168" s="437"/>
      <c r="H168" s="437"/>
      <c r="I168" s="437"/>
      <c r="J168" s="437"/>
      <c r="K168" s="437"/>
      <c r="L168" s="437"/>
      <c r="M168" s="437"/>
      <c r="N168" s="437"/>
      <c r="O168" s="437"/>
      <c r="P168" s="437"/>
      <c r="Q168" s="437"/>
      <c r="R168" s="437"/>
      <c r="S168" s="437"/>
      <c r="T168" s="437"/>
      <c r="U168" s="437"/>
      <c r="V168" s="437"/>
      <c r="W168" s="437"/>
      <c r="X168" s="437"/>
      <c r="Y168" s="437"/>
      <c r="Z168" s="437"/>
    </row>
    <row r="169" spans="1:26" ht="12.75">
      <c r="A169" s="437"/>
      <c r="B169" s="437"/>
      <c r="C169" s="451"/>
      <c r="D169" s="452"/>
      <c r="E169" s="437"/>
      <c r="F169" s="437"/>
      <c r="G169" s="437"/>
      <c r="H169" s="437"/>
      <c r="I169" s="437"/>
      <c r="J169" s="437"/>
      <c r="K169" s="437"/>
      <c r="L169" s="437"/>
      <c r="M169" s="437"/>
      <c r="N169" s="437"/>
      <c r="O169" s="437"/>
      <c r="P169" s="437"/>
      <c r="Q169" s="437"/>
      <c r="R169" s="437"/>
      <c r="S169" s="437"/>
      <c r="T169" s="437"/>
      <c r="U169" s="437"/>
      <c r="V169" s="437"/>
      <c r="W169" s="437"/>
      <c r="X169" s="437"/>
      <c r="Y169" s="437"/>
      <c r="Z169" s="437"/>
    </row>
    <row r="170" spans="1:26" ht="12.75">
      <c r="A170" s="437"/>
      <c r="B170" s="437"/>
      <c r="C170" s="451"/>
      <c r="D170" s="452"/>
      <c r="E170" s="437"/>
      <c r="F170" s="437"/>
      <c r="G170" s="437"/>
      <c r="H170" s="437"/>
      <c r="I170" s="437"/>
      <c r="J170" s="437"/>
      <c r="K170" s="437"/>
      <c r="L170" s="437"/>
      <c r="M170" s="437"/>
      <c r="N170" s="437"/>
      <c r="O170" s="437"/>
      <c r="P170" s="437"/>
      <c r="Q170" s="437"/>
      <c r="R170" s="437"/>
      <c r="S170" s="437"/>
      <c r="T170" s="437"/>
      <c r="U170" s="437"/>
      <c r="V170" s="437"/>
      <c r="W170" s="437"/>
      <c r="X170" s="437"/>
      <c r="Y170" s="437"/>
      <c r="Z170" s="437"/>
    </row>
    <row r="171" spans="1:26" ht="12.75">
      <c r="A171" s="437"/>
      <c r="B171" s="437"/>
      <c r="C171" s="451"/>
      <c r="D171" s="452"/>
      <c r="E171" s="437"/>
      <c r="F171" s="437"/>
      <c r="G171" s="437"/>
      <c r="H171" s="437"/>
      <c r="I171" s="437"/>
      <c r="J171" s="437"/>
      <c r="K171" s="437"/>
      <c r="L171" s="437"/>
      <c r="M171" s="437"/>
      <c r="N171" s="437"/>
      <c r="O171" s="437"/>
      <c r="P171" s="437"/>
      <c r="Q171" s="437"/>
      <c r="R171" s="437"/>
      <c r="S171" s="437"/>
      <c r="T171" s="437"/>
      <c r="U171" s="437"/>
      <c r="V171" s="437"/>
      <c r="W171" s="437"/>
      <c r="X171" s="437"/>
      <c r="Y171" s="437"/>
      <c r="Z171" s="437"/>
    </row>
    <row r="172" spans="1:26" ht="12.75">
      <c r="A172" s="437"/>
      <c r="B172" s="437"/>
      <c r="C172" s="451"/>
      <c r="D172" s="452"/>
      <c r="E172" s="437"/>
      <c r="F172" s="437"/>
      <c r="G172" s="437"/>
      <c r="H172" s="437"/>
      <c r="I172" s="437"/>
      <c r="J172" s="437"/>
      <c r="K172" s="437"/>
      <c r="L172" s="437"/>
      <c r="M172" s="437"/>
      <c r="N172" s="437"/>
      <c r="O172" s="437"/>
      <c r="P172" s="437"/>
      <c r="Q172" s="437"/>
      <c r="R172" s="437"/>
      <c r="S172" s="437"/>
      <c r="T172" s="437"/>
      <c r="U172" s="437"/>
      <c r="V172" s="437"/>
      <c r="W172" s="437"/>
      <c r="X172" s="437"/>
      <c r="Y172" s="437"/>
      <c r="Z172" s="437"/>
    </row>
    <row r="173" spans="1:26" ht="12.75">
      <c r="A173" s="437"/>
      <c r="B173" s="437"/>
      <c r="C173" s="451"/>
      <c r="D173" s="452"/>
      <c r="E173" s="437"/>
      <c r="F173" s="437"/>
      <c r="G173" s="437"/>
      <c r="H173" s="437"/>
      <c r="I173" s="437"/>
      <c r="J173" s="437"/>
      <c r="K173" s="437"/>
      <c r="L173" s="437"/>
      <c r="M173" s="437"/>
      <c r="N173" s="437"/>
      <c r="O173" s="437"/>
      <c r="P173" s="437"/>
      <c r="Q173" s="437"/>
      <c r="R173" s="437"/>
      <c r="S173" s="437"/>
      <c r="T173" s="437"/>
      <c r="U173" s="437"/>
      <c r="V173" s="437"/>
      <c r="W173" s="437"/>
      <c r="X173" s="437"/>
      <c r="Y173" s="437"/>
      <c r="Z173" s="437"/>
    </row>
    <row r="174" spans="1:26" ht="12.75">
      <c r="A174" s="437"/>
      <c r="B174" s="437"/>
      <c r="C174" s="451"/>
      <c r="D174" s="452"/>
      <c r="E174" s="437"/>
      <c r="F174" s="437"/>
      <c r="G174" s="437"/>
      <c r="H174" s="437"/>
      <c r="I174" s="437"/>
      <c r="J174" s="437"/>
      <c r="K174" s="437"/>
      <c r="L174" s="437"/>
      <c r="M174" s="437"/>
      <c r="N174" s="437"/>
      <c r="O174" s="437"/>
      <c r="P174" s="437"/>
      <c r="Q174" s="437"/>
      <c r="R174" s="437"/>
      <c r="S174" s="437"/>
      <c r="T174" s="437"/>
      <c r="U174" s="437"/>
      <c r="V174" s="437"/>
      <c r="W174" s="437"/>
      <c r="X174" s="437"/>
      <c r="Y174" s="437"/>
      <c r="Z174" s="437"/>
    </row>
    <row r="175" spans="1:26" ht="12.75">
      <c r="A175" s="437"/>
      <c r="B175" s="437"/>
      <c r="C175" s="451"/>
      <c r="D175" s="452"/>
      <c r="E175" s="437"/>
      <c r="F175" s="437"/>
      <c r="G175" s="437"/>
      <c r="H175" s="437"/>
      <c r="I175" s="437"/>
      <c r="J175" s="437"/>
      <c r="K175" s="437"/>
      <c r="L175" s="437"/>
      <c r="M175" s="437"/>
      <c r="N175" s="437"/>
      <c r="O175" s="437"/>
      <c r="P175" s="437"/>
      <c r="Q175" s="437"/>
      <c r="R175" s="437"/>
      <c r="S175" s="437"/>
      <c r="T175" s="437"/>
      <c r="U175" s="437"/>
      <c r="V175" s="437"/>
      <c r="W175" s="437"/>
      <c r="X175" s="437"/>
      <c r="Y175" s="437"/>
      <c r="Z175" s="437"/>
    </row>
    <row r="176" spans="1:26" ht="12.75">
      <c r="A176" s="437"/>
      <c r="B176" s="437"/>
      <c r="C176" s="451"/>
      <c r="D176" s="452"/>
      <c r="E176" s="437"/>
      <c r="F176" s="437"/>
      <c r="G176" s="437"/>
      <c r="H176" s="437"/>
      <c r="I176" s="437"/>
      <c r="J176" s="437"/>
      <c r="K176" s="437"/>
      <c r="L176" s="437"/>
      <c r="M176" s="437"/>
      <c r="N176" s="437"/>
      <c r="O176" s="437"/>
      <c r="P176" s="437"/>
      <c r="Q176" s="437"/>
      <c r="R176" s="437"/>
      <c r="S176" s="437"/>
      <c r="T176" s="437"/>
      <c r="U176" s="437"/>
      <c r="V176" s="437"/>
      <c r="W176" s="437"/>
      <c r="X176" s="437"/>
      <c r="Y176" s="437"/>
      <c r="Z176" s="437"/>
    </row>
    <row r="177" spans="1:26" ht="12.75">
      <c r="A177" s="437"/>
      <c r="B177" s="437"/>
      <c r="C177" s="451"/>
      <c r="D177" s="452"/>
      <c r="E177" s="437"/>
      <c r="F177" s="437"/>
      <c r="G177" s="437"/>
      <c r="H177" s="437"/>
      <c r="I177" s="437"/>
      <c r="J177" s="437"/>
      <c r="K177" s="437"/>
      <c r="L177" s="437"/>
      <c r="M177" s="437"/>
      <c r="N177" s="437"/>
      <c r="O177" s="437"/>
      <c r="P177" s="437"/>
      <c r="Q177" s="437"/>
      <c r="R177" s="437"/>
      <c r="S177" s="437"/>
      <c r="T177" s="437"/>
      <c r="U177" s="437"/>
      <c r="V177" s="437"/>
      <c r="W177" s="437"/>
      <c r="X177" s="437"/>
      <c r="Y177" s="437"/>
      <c r="Z177" s="437"/>
    </row>
    <row r="178" spans="1:26" ht="12.75">
      <c r="A178" s="437"/>
      <c r="B178" s="437"/>
      <c r="C178" s="451"/>
      <c r="D178" s="452"/>
      <c r="E178" s="437"/>
      <c r="F178" s="437"/>
      <c r="G178" s="437"/>
      <c r="H178" s="437"/>
      <c r="I178" s="437"/>
      <c r="J178" s="437"/>
      <c r="K178" s="437"/>
      <c r="L178" s="437"/>
      <c r="M178" s="437"/>
      <c r="N178" s="437"/>
      <c r="O178" s="437"/>
      <c r="P178" s="437"/>
      <c r="Q178" s="437"/>
      <c r="R178" s="437"/>
      <c r="S178" s="437"/>
      <c r="T178" s="437"/>
      <c r="U178" s="437"/>
      <c r="V178" s="437"/>
      <c r="W178" s="437"/>
      <c r="X178" s="437"/>
      <c r="Y178" s="437"/>
      <c r="Z178" s="437"/>
    </row>
    <row r="179" spans="1:26" ht="12.75">
      <c r="A179" s="437"/>
      <c r="B179" s="437"/>
      <c r="C179" s="451"/>
      <c r="D179" s="452"/>
      <c r="E179" s="437"/>
      <c r="F179" s="437"/>
      <c r="G179" s="437"/>
      <c r="H179" s="437"/>
      <c r="I179" s="437"/>
      <c r="J179" s="437"/>
      <c r="K179" s="437"/>
      <c r="L179" s="437"/>
      <c r="M179" s="437"/>
      <c r="N179" s="437"/>
      <c r="O179" s="437"/>
      <c r="P179" s="437"/>
      <c r="Q179" s="437"/>
      <c r="R179" s="437"/>
      <c r="S179" s="437"/>
      <c r="T179" s="437"/>
      <c r="U179" s="437"/>
      <c r="V179" s="437"/>
      <c r="W179" s="437"/>
      <c r="X179" s="437"/>
      <c r="Y179" s="437"/>
      <c r="Z179" s="437"/>
    </row>
    <row r="180" spans="1:26" ht="12.75">
      <c r="A180" s="437"/>
      <c r="B180" s="437"/>
      <c r="C180" s="451"/>
      <c r="D180" s="452"/>
      <c r="E180" s="437"/>
      <c r="F180" s="437"/>
      <c r="G180" s="437"/>
      <c r="H180" s="437"/>
      <c r="I180" s="437"/>
      <c r="J180" s="437"/>
      <c r="K180" s="437"/>
      <c r="L180" s="437"/>
      <c r="M180" s="437"/>
      <c r="N180" s="437"/>
      <c r="O180" s="437"/>
      <c r="P180" s="437"/>
      <c r="Q180" s="437"/>
      <c r="R180" s="437"/>
      <c r="S180" s="437"/>
      <c r="T180" s="437"/>
      <c r="U180" s="437"/>
      <c r="V180" s="437"/>
      <c r="W180" s="437"/>
      <c r="X180" s="437"/>
      <c r="Y180" s="437"/>
      <c r="Z180" s="437"/>
    </row>
    <row r="181" spans="1:26" ht="12.75">
      <c r="A181" s="437"/>
      <c r="B181" s="437"/>
      <c r="C181" s="451"/>
      <c r="D181" s="452"/>
      <c r="E181" s="437"/>
      <c r="F181" s="437"/>
      <c r="G181" s="437"/>
      <c r="H181" s="437"/>
      <c r="I181" s="437"/>
      <c r="J181" s="437"/>
      <c r="K181" s="437"/>
      <c r="L181" s="437"/>
      <c r="M181" s="437"/>
      <c r="N181" s="437"/>
      <c r="O181" s="437"/>
      <c r="P181" s="437"/>
      <c r="Q181" s="437"/>
      <c r="R181" s="437"/>
      <c r="S181" s="437"/>
      <c r="T181" s="437"/>
      <c r="U181" s="437"/>
      <c r="V181" s="437"/>
      <c r="W181" s="437"/>
      <c r="X181" s="437"/>
      <c r="Y181" s="437"/>
      <c r="Z181" s="437"/>
    </row>
    <row r="182" spans="1:26" ht="12.75">
      <c r="A182" s="437"/>
      <c r="B182" s="437"/>
      <c r="C182" s="451"/>
      <c r="D182" s="452"/>
      <c r="E182" s="437"/>
      <c r="F182" s="437"/>
      <c r="G182" s="437"/>
      <c r="H182" s="437"/>
      <c r="I182" s="437"/>
      <c r="J182" s="437"/>
      <c r="K182" s="437"/>
      <c r="L182" s="437"/>
      <c r="M182" s="437"/>
      <c r="N182" s="437"/>
      <c r="O182" s="437"/>
      <c r="P182" s="437"/>
      <c r="Q182" s="437"/>
      <c r="R182" s="437"/>
      <c r="S182" s="437"/>
      <c r="T182" s="437"/>
      <c r="U182" s="437"/>
      <c r="V182" s="437"/>
      <c r="W182" s="437"/>
      <c r="X182" s="437"/>
      <c r="Y182" s="437"/>
      <c r="Z182" s="437"/>
    </row>
    <row r="183" spans="1:26" ht="12.75">
      <c r="A183" s="437"/>
      <c r="B183" s="437"/>
      <c r="C183" s="451"/>
      <c r="D183" s="452"/>
      <c r="E183" s="437"/>
      <c r="F183" s="437"/>
      <c r="G183" s="437"/>
      <c r="H183" s="437"/>
      <c r="I183" s="437"/>
      <c r="J183" s="437"/>
      <c r="K183" s="437"/>
      <c r="L183" s="437"/>
      <c r="M183" s="437"/>
      <c r="N183" s="437"/>
      <c r="O183" s="437"/>
      <c r="P183" s="437"/>
      <c r="Q183" s="437"/>
      <c r="R183" s="437"/>
      <c r="S183" s="437"/>
      <c r="T183" s="437"/>
      <c r="U183" s="437"/>
      <c r="V183" s="437"/>
      <c r="W183" s="437"/>
      <c r="X183" s="437"/>
      <c r="Y183" s="437"/>
      <c r="Z183" s="437"/>
    </row>
    <row r="184" spans="1:26" ht="12.75">
      <c r="A184" s="437"/>
      <c r="B184" s="437"/>
      <c r="C184" s="451"/>
      <c r="D184" s="452"/>
      <c r="E184" s="437"/>
      <c r="F184" s="437"/>
      <c r="G184" s="437"/>
      <c r="H184" s="437"/>
      <c r="I184" s="437"/>
      <c r="J184" s="437"/>
      <c r="K184" s="437"/>
      <c r="L184" s="437"/>
      <c r="M184" s="437"/>
      <c r="N184" s="437"/>
      <c r="O184" s="437"/>
      <c r="P184" s="437"/>
      <c r="Q184" s="437"/>
      <c r="R184" s="437"/>
      <c r="S184" s="437"/>
      <c r="T184" s="437"/>
      <c r="U184" s="437"/>
      <c r="V184" s="437"/>
      <c r="W184" s="437"/>
      <c r="X184" s="437"/>
      <c r="Y184" s="437"/>
      <c r="Z184" s="437"/>
    </row>
    <row r="185" spans="1:26" ht="12.75">
      <c r="A185" s="437"/>
      <c r="B185" s="437"/>
      <c r="C185" s="451"/>
      <c r="D185" s="452"/>
      <c r="E185" s="437"/>
      <c r="F185" s="437"/>
      <c r="G185" s="437"/>
      <c r="H185" s="437"/>
      <c r="I185" s="437"/>
      <c r="J185" s="437"/>
      <c r="K185" s="437"/>
      <c r="L185" s="437"/>
      <c r="M185" s="437"/>
      <c r="N185" s="437"/>
      <c r="O185" s="437"/>
      <c r="P185" s="437"/>
      <c r="Q185" s="437"/>
      <c r="R185" s="437"/>
      <c r="S185" s="437"/>
      <c r="T185" s="437"/>
      <c r="U185" s="437"/>
      <c r="V185" s="437"/>
      <c r="W185" s="437"/>
      <c r="X185" s="437"/>
      <c r="Y185" s="437"/>
      <c r="Z185" s="437"/>
    </row>
    <row r="186" spans="1:26" ht="12.75">
      <c r="A186" s="437"/>
      <c r="B186" s="437"/>
      <c r="C186" s="451"/>
      <c r="D186" s="452"/>
      <c r="E186" s="437"/>
      <c r="F186" s="437"/>
      <c r="G186" s="437"/>
      <c r="H186" s="437"/>
      <c r="I186" s="437"/>
      <c r="J186" s="437"/>
      <c r="K186" s="437"/>
      <c r="L186" s="437"/>
      <c r="M186" s="437"/>
      <c r="N186" s="437"/>
      <c r="O186" s="437"/>
      <c r="P186" s="437"/>
      <c r="Q186" s="437"/>
      <c r="R186" s="437"/>
      <c r="S186" s="437"/>
      <c r="T186" s="437"/>
      <c r="U186" s="437"/>
      <c r="V186" s="437"/>
      <c r="W186" s="437"/>
      <c r="X186" s="437"/>
      <c r="Y186" s="437"/>
      <c r="Z186" s="437"/>
    </row>
    <row r="187" spans="1:26" ht="12.75">
      <c r="A187" s="437"/>
      <c r="B187" s="437"/>
      <c r="C187" s="451"/>
      <c r="D187" s="452"/>
      <c r="E187" s="437"/>
      <c r="F187" s="437"/>
      <c r="G187" s="437"/>
      <c r="H187" s="437"/>
      <c r="I187" s="437"/>
      <c r="J187" s="437"/>
      <c r="K187" s="437"/>
      <c r="L187" s="437"/>
      <c r="M187" s="437"/>
      <c r="N187" s="437"/>
      <c r="O187" s="437"/>
      <c r="P187" s="437"/>
      <c r="Q187" s="437"/>
      <c r="R187" s="437"/>
      <c r="S187" s="437"/>
      <c r="T187" s="437"/>
      <c r="U187" s="437"/>
      <c r="V187" s="437"/>
      <c r="W187" s="437"/>
      <c r="X187" s="437"/>
      <c r="Y187" s="437"/>
      <c r="Z187" s="437"/>
    </row>
    <row r="188" spans="1:26" ht="12.75">
      <c r="A188" s="437"/>
      <c r="B188" s="437"/>
      <c r="C188" s="451"/>
      <c r="D188" s="452"/>
      <c r="E188" s="437"/>
      <c r="F188" s="437"/>
      <c r="G188" s="437"/>
      <c r="H188" s="437"/>
      <c r="I188" s="437"/>
      <c r="J188" s="437"/>
      <c r="K188" s="437"/>
      <c r="L188" s="437"/>
      <c r="M188" s="437"/>
      <c r="N188" s="437"/>
      <c r="O188" s="437"/>
      <c r="P188" s="437"/>
      <c r="Q188" s="437"/>
      <c r="R188" s="437"/>
      <c r="S188" s="437"/>
      <c r="T188" s="437"/>
      <c r="U188" s="437"/>
      <c r="V188" s="437"/>
      <c r="W188" s="437"/>
      <c r="X188" s="437"/>
      <c r="Y188" s="437"/>
      <c r="Z188" s="437"/>
    </row>
    <row r="189" spans="1:26" ht="12.75">
      <c r="A189" s="437"/>
      <c r="B189" s="437"/>
      <c r="C189" s="451"/>
      <c r="D189" s="452"/>
      <c r="E189" s="437"/>
      <c r="F189" s="437"/>
      <c r="G189" s="437"/>
      <c r="H189" s="437"/>
      <c r="I189" s="437"/>
      <c r="J189" s="437"/>
      <c r="K189" s="437"/>
      <c r="L189" s="437"/>
      <c r="M189" s="437"/>
      <c r="N189" s="437"/>
      <c r="O189" s="437"/>
      <c r="P189" s="437"/>
      <c r="Q189" s="437"/>
      <c r="R189" s="437"/>
      <c r="S189" s="437"/>
      <c r="T189" s="437"/>
      <c r="U189" s="437"/>
      <c r="V189" s="437"/>
      <c r="W189" s="437"/>
      <c r="X189" s="437"/>
      <c r="Y189" s="437"/>
      <c r="Z189" s="437"/>
    </row>
    <row r="190" spans="1:26" ht="12.75">
      <c r="A190" s="437"/>
      <c r="B190" s="437"/>
      <c r="C190" s="451"/>
      <c r="D190" s="452"/>
      <c r="E190" s="437"/>
      <c r="F190" s="437"/>
      <c r="G190" s="437"/>
      <c r="H190" s="437"/>
      <c r="I190" s="437"/>
      <c r="J190" s="437"/>
      <c r="K190" s="437"/>
      <c r="L190" s="437"/>
      <c r="M190" s="437"/>
      <c r="N190" s="437"/>
      <c r="O190" s="437"/>
      <c r="P190" s="437"/>
      <c r="Q190" s="437"/>
      <c r="R190" s="437"/>
      <c r="S190" s="437"/>
      <c r="T190" s="437"/>
      <c r="U190" s="437"/>
      <c r="V190" s="437"/>
      <c r="W190" s="437"/>
      <c r="X190" s="437"/>
      <c r="Y190" s="437"/>
      <c r="Z190" s="437"/>
    </row>
    <row r="191" spans="1:26" ht="12.75">
      <c r="A191" s="437"/>
      <c r="B191" s="437"/>
      <c r="C191" s="451"/>
      <c r="D191" s="452"/>
      <c r="E191" s="437"/>
      <c r="F191" s="437"/>
      <c r="G191" s="437"/>
      <c r="H191" s="437"/>
      <c r="I191" s="437"/>
      <c r="J191" s="437"/>
      <c r="K191" s="437"/>
      <c r="L191" s="437"/>
      <c r="M191" s="437"/>
      <c r="N191" s="437"/>
      <c r="O191" s="437"/>
      <c r="P191" s="437"/>
      <c r="Q191" s="437"/>
      <c r="R191" s="437"/>
      <c r="S191" s="437"/>
      <c r="T191" s="437"/>
      <c r="U191" s="437"/>
      <c r="V191" s="437"/>
      <c r="W191" s="437"/>
      <c r="X191" s="437"/>
      <c r="Y191" s="437"/>
      <c r="Z191" s="437"/>
    </row>
    <row r="192" spans="1:26" ht="12.75">
      <c r="A192" s="437"/>
      <c r="B192" s="437"/>
      <c r="C192" s="451"/>
      <c r="D192" s="452"/>
      <c r="E192" s="437"/>
      <c r="F192" s="437"/>
      <c r="G192" s="437"/>
      <c r="H192" s="437"/>
      <c r="I192" s="437"/>
      <c r="J192" s="437"/>
      <c r="K192" s="437"/>
      <c r="L192" s="437"/>
      <c r="M192" s="437"/>
      <c r="N192" s="437"/>
      <c r="O192" s="437"/>
      <c r="P192" s="437"/>
      <c r="Q192" s="437"/>
      <c r="R192" s="437"/>
      <c r="S192" s="437"/>
      <c r="T192" s="437"/>
      <c r="U192" s="437"/>
      <c r="V192" s="437"/>
      <c r="W192" s="437"/>
      <c r="X192" s="437"/>
      <c r="Y192" s="437"/>
      <c r="Z192" s="437"/>
    </row>
    <row r="193" spans="1:26" ht="12.75">
      <c r="A193" s="437"/>
      <c r="B193" s="437"/>
      <c r="C193" s="451"/>
      <c r="D193" s="452"/>
      <c r="E193" s="437"/>
      <c r="F193" s="437"/>
      <c r="G193" s="437"/>
      <c r="H193" s="437"/>
      <c r="I193" s="437"/>
      <c r="J193" s="437"/>
      <c r="K193" s="437"/>
      <c r="L193" s="437"/>
      <c r="M193" s="437"/>
      <c r="N193" s="437"/>
      <c r="O193" s="437"/>
      <c r="P193" s="437"/>
      <c r="Q193" s="437"/>
      <c r="R193" s="437"/>
      <c r="S193" s="437"/>
      <c r="T193" s="437"/>
      <c r="U193" s="437"/>
      <c r="V193" s="437"/>
      <c r="W193" s="437"/>
      <c r="X193" s="437"/>
      <c r="Y193" s="437"/>
      <c r="Z193" s="437"/>
    </row>
    <row r="194" spans="1:26" ht="12.75">
      <c r="A194" s="437"/>
      <c r="B194" s="437"/>
      <c r="C194" s="451"/>
      <c r="D194" s="452"/>
      <c r="E194" s="437"/>
      <c r="F194" s="437"/>
      <c r="G194" s="437"/>
      <c r="H194" s="437"/>
      <c r="I194" s="437"/>
      <c r="J194" s="437"/>
      <c r="K194" s="437"/>
      <c r="L194" s="437"/>
      <c r="M194" s="437"/>
      <c r="N194" s="437"/>
      <c r="O194" s="437"/>
      <c r="P194" s="437"/>
      <c r="Q194" s="437"/>
      <c r="R194" s="437"/>
      <c r="S194" s="437"/>
      <c r="T194" s="437"/>
      <c r="U194" s="437"/>
      <c r="V194" s="437"/>
      <c r="W194" s="437"/>
      <c r="X194" s="437"/>
      <c r="Y194" s="437"/>
      <c r="Z194" s="437"/>
    </row>
    <row r="195" spans="1:26" ht="12.75">
      <c r="A195" s="437"/>
      <c r="B195" s="437"/>
      <c r="C195" s="451"/>
      <c r="D195" s="452"/>
      <c r="E195" s="437"/>
      <c r="F195" s="437"/>
      <c r="G195" s="437"/>
      <c r="H195" s="437"/>
      <c r="I195" s="437"/>
      <c r="J195" s="437"/>
      <c r="K195" s="437"/>
      <c r="L195" s="437"/>
      <c r="M195" s="437"/>
      <c r="N195" s="437"/>
      <c r="O195" s="437"/>
      <c r="P195" s="437"/>
      <c r="Q195" s="437"/>
      <c r="R195" s="437"/>
      <c r="S195" s="437"/>
      <c r="T195" s="437"/>
      <c r="U195" s="437"/>
      <c r="V195" s="437"/>
      <c r="W195" s="437"/>
      <c r="X195" s="437"/>
      <c r="Y195" s="437"/>
      <c r="Z195" s="437"/>
    </row>
    <row r="196" spans="1:26" ht="12.75">
      <c r="A196" s="437"/>
      <c r="B196" s="437"/>
      <c r="C196" s="451"/>
      <c r="D196" s="452"/>
      <c r="E196" s="437"/>
      <c r="F196" s="437"/>
      <c r="G196" s="437"/>
      <c r="H196" s="437"/>
      <c r="I196" s="437"/>
      <c r="J196" s="437"/>
      <c r="K196" s="437"/>
      <c r="L196" s="437"/>
      <c r="M196" s="437"/>
      <c r="N196" s="437"/>
      <c r="O196" s="437"/>
      <c r="P196" s="437"/>
      <c r="Q196" s="437"/>
      <c r="R196" s="437"/>
      <c r="S196" s="437"/>
      <c r="T196" s="437"/>
      <c r="U196" s="437"/>
      <c r="V196" s="437"/>
      <c r="W196" s="437"/>
      <c r="X196" s="437"/>
      <c r="Y196" s="437"/>
      <c r="Z196" s="437"/>
    </row>
    <row r="197" spans="1:26" ht="12.75">
      <c r="A197" s="437"/>
      <c r="B197" s="437"/>
      <c r="C197" s="451"/>
      <c r="D197" s="452"/>
      <c r="E197" s="437"/>
      <c r="F197" s="437"/>
      <c r="G197" s="437"/>
      <c r="H197" s="437"/>
      <c r="I197" s="437"/>
      <c r="J197" s="437"/>
      <c r="K197" s="437"/>
      <c r="L197" s="437"/>
      <c r="M197" s="437"/>
      <c r="N197" s="437"/>
      <c r="O197" s="437"/>
      <c r="P197" s="437"/>
      <c r="Q197" s="437"/>
      <c r="R197" s="437"/>
      <c r="S197" s="437"/>
      <c r="T197" s="437"/>
      <c r="U197" s="437"/>
      <c r="V197" s="437"/>
      <c r="W197" s="437"/>
      <c r="X197" s="437"/>
      <c r="Y197" s="437"/>
      <c r="Z197" s="437"/>
    </row>
    <row r="198" spans="1:26" ht="12.75">
      <c r="A198" s="437"/>
      <c r="B198" s="437"/>
      <c r="C198" s="451"/>
      <c r="D198" s="452"/>
      <c r="E198" s="437"/>
      <c r="F198" s="437"/>
      <c r="G198" s="437"/>
      <c r="H198" s="437"/>
      <c r="I198" s="437"/>
      <c r="J198" s="437"/>
      <c r="K198" s="437"/>
      <c r="L198" s="437"/>
      <c r="M198" s="437"/>
      <c r="N198" s="437"/>
      <c r="O198" s="437"/>
      <c r="P198" s="437"/>
      <c r="Q198" s="437"/>
      <c r="R198" s="437"/>
      <c r="S198" s="437"/>
      <c r="T198" s="437"/>
      <c r="U198" s="437"/>
      <c r="V198" s="437"/>
      <c r="W198" s="437"/>
      <c r="X198" s="437"/>
      <c r="Y198" s="437"/>
      <c r="Z198" s="437"/>
    </row>
    <row r="199" spans="1:26" ht="12.75">
      <c r="A199" s="437"/>
      <c r="B199" s="437"/>
      <c r="C199" s="451"/>
      <c r="D199" s="452"/>
      <c r="E199" s="437"/>
      <c r="F199" s="437"/>
      <c r="G199" s="437"/>
      <c r="H199" s="437"/>
      <c r="I199" s="437"/>
      <c r="J199" s="437"/>
      <c r="K199" s="437"/>
      <c r="L199" s="437"/>
      <c r="M199" s="437"/>
      <c r="N199" s="437"/>
      <c r="O199" s="437"/>
      <c r="P199" s="437"/>
      <c r="Q199" s="437"/>
      <c r="R199" s="437"/>
      <c r="S199" s="437"/>
      <c r="T199" s="437"/>
      <c r="U199" s="437"/>
      <c r="V199" s="437"/>
      <c r="W199" s="437"/>
      <c r="X199" s="437"/>
      <c r="Y199" s="437"/>
      <c r="Z199" s="437"/>
    </row>
    <row r="200" spans="1:26" ht="12.75">
      <c r="A200" s="437"/>
      <c r="B200" s="437"/>
      <c r="C200" s="451"/>
      <c r="D200" s="452"/>
      <c r="E200" s="437"/>
      <c r="F200" s="437"/>
      <c r="G200" s="437"/>
      <c r="H200" s="437"/>
      <c r="I200" s="437"/>
      <c r="J200" s="437"/>
      <c r="K200" s="437"/>
      <c r="L200" s="437"/>
      <c r="M200" s="437"/>
      <c r="N200" s="437"/>
      <c r="O200" s="437"/>
      <c r="P200" s="437"/>
      <c r="Q200" s="437"/>
      <c r="R200" s="437"/>
      <c r="S200" s="437"/>
      <c r="T200" s="437"/>
      <c r="U200" s="437"/>
      <c r="V200" s="437"/>
      <c r="W200" s="437"/>
      <c r="X200" s="437"/>
      <c r="Y200" s="437"/>
      <c r="Z200" s="437"/>
    </row>
    <row r="201" spans="1:26" ht="12.75">
      <c r="A201" s="437"/>
      <c r="B201" s="437"/>
      <c r="C201" s="451"/>
      <c r="D201" s="452"/>
      <c r="E201" s="437"/>
      <c r="F201" s="437"/>
      <c r="G201" s="437"/>
      <c r="H201" s="437"/>
      <c r="I201" s="437"/>
      <c r="J201" s="437"/>
      <c r="K201" s="437"/>
      <c r="L201" s="437"/>
      <c r="M201" s="437"/>
      <c r="N201" s="437"/>
      <c r="O201" s="437"/>
      <c r="P201" s="437"/>
      <c r="Q201" s="437"/>
      <c r="R201" s="437"/>
      <c r="S201" s="437"/>
      <c r="T201" s="437"/>
      <c r="U201" s="437"/>
      <c r="V201" s="437"/>
      <c r="W201" s="437"/>
      <c r="X201" s="437"/>
      <c r="Y201" s="437"/>
      <c r="Z201" s="437"/>
    </row>
    <row r="202" spans="1:26" ht="12.75">
      <c r="A202" s="437"/>
      <c r="B202" s="437"/>
      <c r="C202" s="451"/>
      <c r="D202" s="452"/>
      <c r="E202" s="437"/>
      <c r="F202" s="437"/>
      <c r="G202" s="437"/>
      <c r="H202" s="437"/>
      <c r="I202" s="437"/>
      <c r="J202" s="437"/>
      <c r="K202" s="437"/>
      <c r="L202" s="437"/>
      <c r="M202" s="437"/>
      <c r="N202" s="437"/>
      <c r="O202" s="437"/>
      <c r="P202" s="437"/>
      <c r="Q202" s="437"/>
      <c r="R202" s="437"/>
      <c r="S202" s="437"/>
      <c r="T202" s="437"/>
      <c r="U202" s="437"/>
      <c r="V202" s="437"/>
      <c r="W202" s="437"/>
      <c r="X202" s="437"/>
      <c r="Y202" s="437"/>
      <c r="Z202" s="437"/>
    </row>
    <row r="203" spans="1:26" ht="12.75">
      <c r="A203" s="437"/>
      <c r="B203" s="437"/>
      <c r="C203" s="451"/>
      <c r="D203" s="452"/>
      <c r="E203" s="437"/>
      <c r="F203" s="437"/>
      <c r="G203" s="437"/>
      <c r="H203" s="437"/>
      <c r="I203" s="437"/>
      <c r="J203" s="437"/>
      <c r="K203" s="437"/>
      <c r="L203" s="437"/>
      <c r="M203" s="437"/>
      <c r="N203" s="437"/>
      <c r="O203" s="437"/>
      <c r="P203" s="437"/>
      <c r="Q203" s="437"/>
      <c r="R203" s="437"/>
      <c r="S203" s="437"/>
      <c r="T203" s="437"/>
      <c r="U203" s="437"/>
      <c r="V203" s="437"/>
      <c r="W203" s="437"/>
      <c r="X203" s="437"/>
      <c r="Y203" s="437"/>
      <c r="Z203" s="437"/>
    </row>
    <row r="204" spans="1:26" ht="12.75">
      <c r="A204" s="437"/>
      <c r="B204" s="437"/>
      <c r="C204" s="451"/>
      <c r="D204" s="452"/>
      <c r="E204" s="437"/>
      <c r="F204" s="437"/>
      <c r="G204" s="437"/>
      <c r="H204" s="437"/>
      <c r="I204" s="437"/>
      <c r="J204" s="437"/>
      <c r="K204" s="437"/>
      <c r="L204" s="437"/>
      <c r="M204" s="437"/>
      <c r="N204" s="437"/>
      <c r="O204" s="437"/>
      <c r="P204" s="437"/>
      <c r="Q204" s="437"/>
      <c r="R204" s="437"/>
      <c r="S204" s="437"/>
      <c r="T204" s="437"/>
      <c r="U204" s="437"/>
      <c r="V204" s="437"/>
      <c r="W204" s="437"/>
      <c r="X204" s="437"/>
      <c r="Y204" s="437"/>
      <c r="Z204" s="437"/>
    </row>
    <row r="205" spans="1:26" ht="12.75">
      <c r="A205" s="437"/>
      <c r="B205" s="437"/>
      <c r="C205" s="451"/>
      <c r="D205" s="452"/>
      <c r="E205" s="437"/>
      <c r="F205" s="437"/>
      <c r="G205" s="437"/>
      <c r="H205" s="437"/>
      <c r="I205" s="437"/>
      <c r="J205" s="437"/>
      <c r="K205" s="437"/>
      <c r="L205" s="437"/>
      <c r="M205" s="437"/>
      <c r="N205" s="437"/>
      <c r="O205" s="437"/>
      <c r="P205" s="437"/>
      <c r="Q205" s="437"/>
      <c r="R205" s="437"/>
      <c r="S205" s="437"/>
      <c r="T205" s="437"/>
      <c r="U205" s="437"/>
      <c r="V205" s="437"/>
      <c r="W205" s="437"/>
      <c r="X205" s="437"/>
      <c r="Y205" s="437"/>
      <c r="Z205" s="437"/>
    </row>
    <row r="206" spans="1:26" ht="12.75">
      <c r="A206" s="437"/>
      <c r="B206" s="437"/>
      <c r="C206" s="451"/>
      <c r="D206" s="452"/>
      <c r="E206" s="437"/>
      <c r="F206" s="437"/>
      <c r="G206" s="437"/>
      <c r="H206" s="437"/>
      <c r="I206" s="437"/>
      <c r="J206" s="437"/>
      <c r="K206" s="437"/>
      <c r="L206" s="437"/>
      <c r="M206" s="437"/>
      <c r="N206" s="437"/>
      <c r="O206" s="437"/>
      <c r="P206" s="437"/>
      <c r="Q206" s="437"/>
      <c r="R206" s="437"/>
      <c r="S206" s="437"/>
      <c r="T206" s="437"/>
      <c r="U206" s="437"/>
      <c r="V206" s="437"/>
      <c r="W206" s="437"/>
      <c r="X206" s="437"/>
      <c r="Y206" s="437"/>
      <c r="Z206" s="437"/>
    </row>
    <row r="207" spans="1:26" ht="12.75">
      <c r="A207" s="437"/>
      <c r="B207" s="437"/>
      <c r="C207" s="451"/>
      <c r="D207" s="452"/>
      <c r="E207" s="437"/>
      <c r="F207" s="437"/>
      <c r="G207" s="437"/>
      <c r="H207" s="437"/>
      <c r="I207" s="437"/>
      <c r="J207" s="437"/>
      <c r="K207" s="437"/>
      <c r="L207" s="437"/>
      <c r="M207" s="437"/>
      <c r="N207" s="437"/>
      <c r="O207" s="437"/>
      <c r="P207" s="437"/>
      <c r="Q207" s="437"/>
      <c r="R207" s="437"/>
      <c r="S207" s="437"/>
      <c r="T207" s="437"/>
      <c r="U207" s="437"/>
      <c r="V207" s="437"/>
      <c r="W207" s="437"/>
      <c r="X207" s="437"/>
      <c r="Y207" s="437"/>
      <c r="Z207" s="437"/>
    </row>
    <row r="208" spans="1:26" ht="12.75">
      <c r="A208" s="437"/>
      <c r="B208" s="437"/>
      <c r="C208" s="451"/>
      <c r="D208" s="452"/>
      <c r="E208" s="437"/>
      <c r="F208" s="437"/>
      <c r="G208" s="437"/>
      <c r="H208" s="437"/>
      <c r="I208" s="437"/>
      <c r="J208" s="437"/>
      <c r="K208" s="437"/>
      <c r="L208" s="437"/>
      <c r="M208" s="437"/>
      <c r="N208" s="437"/>
      <c r="O208" s="437"/>
      <c r="P208" s="437"/>
      <c r="Q208" s="437"/>
      <c r="R208" s="437"/>
      <c r="S208" s="437"/>
      <c r="T208" s="437"/>
      <c r="U208" s="437"/>
      <c r="V208" s="437"/>
      <c r="W208" s="437"/>
      <c r="X208" s="437"/>
      <c r="Y208" s="437"/>
      <c r="Z208" s="437"/>
    </row>
    <row r="209" spans="1:26" ht="12.75">
      <c r="A209" s="437"/>
      <c r="B209" s="437"/>
      <c r="C209" s="451"/>
      <c r="D209" s="452"/>
      <c r="E209" s="437"/>
      <c r="F209" s="437"/>
      <c r="G209" s="437"/>
      <c r="H209" s="437"/>
      <c r="I209" s="437"/>
      <c r="J209" s="437"/>
      <c r="K209" s="437"/>
      <c r="L209" s="437"/>
      <c r="M209" s="437"/>
      <c r="N209" s="437"/>
      <c r="O209" s="437"/>
      <c r="P209" s="437"/>
      <c r="Q209" s="437"/>
      <c r="R209" s="437"/>
      <c r="S209" s="437"/>
      <c r="T209" s="437"/>
      <c r="U209" s="437"/>
      <c r="V209" s="437"/>
      <c r="W209" s="437"/>
      <c r="X209" s="437"/>
      <c r="Y209" s="437"/>
      <c r="Z209" s="437"/>
    </row>
    <row r="210" spans="1:26" ht="12.75">
      <c r="A210" s="437"/>
      <c r="B210" s="437"/>
      <c r="C210" s="451"/>
      <c r="D210" s="452"/>
      <c r="E210" s="437"/>
      <c r="F210" s="437"/>
      <c r="G210" s="437"/>
      <c r="H210" s="437"/>
      <c r="I210" s="437"/>
      <c r="J210" s="437"/>
      <c r="K210" s="437"/>
      <c r="L210" s="437"/>
      <c r="M210" s="437"/>
      <c r="N210" s="437"/>
      <c r="O210" s="437"/>
      <c r="P210" s="437"/>
      <c r="Q210" s="437"/>
      <c r="R210" s="437"/>
      <c r="S210" s="437"/>
      <c r="T210" s="437"/>
      <c r="U210" s="437"/>
      <c r="V210" s="437"/>
      <c r="W210" s="437"/>
      <c r="X210" s="437"/>
      <c r="Y210" s="437"/>
      <c r="Z210" s="437"/>
    </row>
    <row r="211" spans="1:26" ht="12.75">
      <c r="A211" s="437"/>
      <c r="B211" s="437"/>
      <c r="C211" s="451"/>
      <c r="D211" s="452"/>
      <c r="E211" s="437"/>
      <c r="F211" s="437"/>
      <c r="G211" s="437"/>
      <c r="H211" s="437"/>
      <c r="I211" s="437"/>
      <c r="J211" s="437"/>
      <c r="K211" s="437"/>
      <c r="L211" s="437"/>
      <c r="M211" s="437"/>
      <c r="N211" s="437"/>
      <c r="O211" s="437"/>
      <c r="P211" s="437"/>
      <c r="Q211" s="437"/>
      <c r="R211" s="437"/>
      <c r="S211" s="437"/>
      <c r="T211" s="437"/>
      <c r="U211" s="437"/>
      <c r="V211" s="437"/>
      <c r="W211" s="437"/>
      <c r="X211" s="437"/>
      <c r="Y211" s="437"/>
      <c r="Z211" s="437"/>
    </row>
    <row r="212" spans="1:26" ht="12.75">
      <c r="A212" s="437"/>
      <c r="B212" s="437"/>
      <c r="C212" s="451"/>
      <c r="D212" s="452"/>
      <c r="E212" s="437"/>
      <c r="F212" s="437"/>
      <c r="G212" s="437"/>
      <c r="H212" s="437"/>
      <c r="I212" s="437"/>
      <c r="J212" s="437"/>
      <c r="K212" s="437"/>
      <c r="L212" s="437"/>
      <c r="M212" s="437"/>
      <c r="N212" s="437"/>
      <c r="O212" s="437"/>
      <c r="P212" s="437"/>
      <c r="Q212" s="437"/>
      <c r="R212" s="437"/>
      <c r="S212" s="437"/>
      <c r="T212" s="437"/>
      <c r="U212" s="437"/>
      <c r="V212" s="437"/>
      <c r="W212" s="437"/>
      <c r="X212" s="437"/>
      <c r="Y212" s="437"/>
      <c r="Z212" s="437"/>
    </row>
    <row r="213" spans="1:26" ht="12.75">
      <c r="A213" s="437"/>
      <c r="B213" s="437"/>
      <c r="C213" s="451"/>
      <c r="D213" s="452"/>
      <c r="E213" s="437"/>
      <c r="F213" s="437"/>
      <c r="G213" s="437"/>
      <c r="H213" s="437"/>
      <c r="I213" s="437"/>
      <c r="J213" s="437"/>
      <c r="K213" s="437"/>
      <c r="L213" s="437"/>
      <c r="M213" s="437"/>
      <c r="N213" s="437"/>
      <c r="O213" s="437"/>
      <c r="P213" s="437"/>
      <c r="Q213" s="437"/>
      <c r="R213" s="437"/>
      <c r="S213" s="437"/>
      <c r="T213" s="437"/>
      <c r="U213" s="437"/>
      <c r="V213" s="437"/>
      <c r="W213" s="437"/>
      <c r="X213" s="437"/>
      <c r="Y213" s="437"/>
      <c r="Z213" s="437"/>
    </row>
    <row r="214" spans="1:26" ht="12.75">
      <c r="A214" s="437"/>
      <c r="B214" s="437"/>
      <c r="C214" s="451"/>
      <c r="D214" s="452"/>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row>
    <row r="215" spans="1:26" ht="12.75">
      <c r="A215" s="437"/>
      <c r="B215" s="437"/>
      <c r="C215" s="451"/>
      <c r="D215" s="452"/>
      <c r="E215" s="437"/>
      <c r="F215" s="437"/>
      <c r="G215" s="437"/>
      <c r="H215" s="437"/>
      <c r="I215" s="437"/>
      <c r="J215" s="437"/>
      <c r="K215" s="437"/>
      <c r="L215" s="437"/>
      <c r="M215" s="437"/>
      <c r="N215" s="437"/>
      <c r="O215" s="437"/>
      <c r="P215" s="437"/>
      <c r="Q215" s="437"/>
      <c r="R215" s="437"/>
      <c r="S215" s="437"/>
      <c r="T215" s="437"/>
      <c r="U215" s="437"/>
      <c r="V215" s="437"/>
      <c r="W215" s="437"/>
      <c r="X215" s="437"/>
      <c r="Y215" s="437"/>
      <c r="Z215" s="437"/>
    </row>
    <row r="216" spans="1:26" ht="12.75">
      <c r="A216" s="437"/>
      <c r="B216" s="437"/>
      <c r="C216" s="451"/>
      <c r="D216" s="452"/>
      <c r="E216" s="437"/>
      <c r="F216" s="437"/>
      <c r="G216" s="437"/>
      <c r="H216" s="437"/>
      <c r="I216" s="437"/>
      <c r="J216" s="437"/>
      <c r="K216" s="437"/>
      <c r="L216" s="437"/>
      <c r="M216" s="437"/>
      <c r="N216" s="437"/>
      <c r="O216" s="437"/>
      <c r="P216" s="437"/>
      <c r="Q216" s="437"/>
      <c r="R216" s="437"/>
      <c r="S216" s="437"/>
      <c r="T216" s="437"/>
      <c r="U216" s="437"/>
      <c r="V216" s="437"/>
      <c r="W216" s="437"/>
      <c r="X216" s="437"/>
      <c r="Y216" s="437"/>
      <c r="Z216" s="437"/>
    </row>
    <row r="217" spans="1:26" ht="12.75">
      <c r="A217" s="437"/>
      <c r="B217" s="437"/>
      <c r="C217" s="451"/>
      <c r="D217" s="452"/>
      <c r="E217" s="437"/>
      <c r="F217" s="437"/>
      <c r="G217" s="437"/>
      <c r="H217" s="437"/>
      <c r="I217" s="437"/>
      <c r="J217" s="437"/>
      <c r="K217" s="437"/>
      <c r="L217" s="437"/>
      <c r="M217" s="437"/>
      <c r="N217" s="437"/>
      <c r="O217" s="437"/>
      <c r="P217" s="437"/>
      <c r="Q217" s="437"/>
      <c r="R217" s="437"/>
      <c r="S217" s="437"/>
      <c r="T217" s="437"/>
      <c r="U217" s="437"/>
      <c r="V217" s="437"/>
      <c r="W217" s="437"/>
      <c r="X217" s="437"/>
      <c r="Y217" s="437"/>
      <c r="Z217" s="437"/>
    </row>
    <row r="218" spans="1:26" ht="12.75">
      <c r="A218" s="437"/>
      <c r="B218" s="437"/>
      <c r="C218" s="451"/>
      <c r="D218" s="452"/>
      <c r="E218" s="437"/>
      <c r="F218" s="437"/>
      <c r="G218" s="437"/>
      <c r="H218" s="437"/>
      <c r="I218" s="437"/>
      <c r="J218" s="437"/>
      <c r="K218" s="437"/>
      <c r="L218" s="437"/>
      <c r="M218" s="437"/>
      <c r="N218" s="437"/>
      <c r="O218" s="437"/>
      <c r="P218" s="437"/>
      <c r="Q218" s="437"/>
      <c r="R218" s="437"/>
      <c r="S218" s="437"/>
      <c r="T218" s="437"/>
      <c r="U218" s="437"/>
      <c r="V218" s="437"/>
      <c r="W218" s="437"/>
      <c r="X218" s="437"/>
      <c r="Y218" s="437"/>
      <c r="Z218" s="437"/>
    </row>
    <row r="219" spans="1:26" ht="12.75">
      <c r="A219" s="437"/>
      <c r="B219" s="437"/>
      <c r="C219" s="451"/>
      <c r="D219" s="452"/>
      <c r="E219" s="437"/>
      <c r="F219" s="437"/>
      <c r="G219" s="437"/>
      <c r="H219" s="437"/>
      <c r="I219" s="437"/>
      <c r="J219" s="437"/>
      <c r="K219" s="437"/>
      <c r="L219" s="437"/>
      <c r="M219" s="437"/>
      <c r="N219" s="437"/>
      <c r="O219" s="437"/>
      <c r="P219" s="437"/>
      <c r="Q219" s="437"/>
      <c r="R219" s="437"/>
      <c r="S219" s="437"/>
      <c r="T219" s="437"/>
      <c r="U219" s="437"/>
      <c r="V219" s="437"/>
      <c r="W219" s="437"/>
      <c r="X219" s="437"/>
      <c r="Y219" s="437"/>
      <c r="Z219" s="437"/>
    </row>
    <row r="220" spans="1:26" ht="12.75">
      <c r="A220" s="437"/>
      <c r="B220" s="437"/>
      <c r="C220" s="451"/>
      <c r="D220" s="452"/>
      <c r="E220" s="437"/>
      <c r="F220" s="437"/>
      <c r="G220" s="437"/>
      <c r="H220" s="437"/>
      <c r="I220" s="437"/>
      <c r="J220" s="437"/>
      <c r="K220" s="437"/>
      <c r="L220" s="437"/>
      <c r="M220" s="437"/>
      <c r="N220" s="437"/>
      <c r="O220" s="437"/>
      <c r="P220" s="437"/>
      <c r="Q220" s="437"/>
      <c r="R220" s="437"/>
      <c r="S220" s="437"/>
      <c r="T220" s="437"/>
      <c r="U220" s="437"/>
      <c r="V220" s="437"/>
      <c r="W220" s="437"/>
      <c r="X220" s="437"/>
      <c r="Y220" s="437"/>
      <c r="Z220" s="437"/>
    </row>
    <row r="221" spans="1:26" ht="12.75">
      <c r="A221" s="437"/>
      <c r="B221" s="437"/>
      <c r="C221" s="451"/>
      <c r="D221" s="452"/>
      <c r="E221" s="437"/>
      <c r="F221" s="437"/>
      <c r="G221" s="437"/>
      <c r="H221" s="437"/>
      <c r="I221" s="437"/>
      <c r="J221" s="437"/>
      <c r="K221" s="437"/>
      <c r="L221" s="437"/>
      <c r="M221" s="437"/>
      <c r="N221" s="437"/>
      <c r="O221" s="437"/>
      <c r="P221" s="437"/>
      <c r="Q221" s="437"/>
      <c r="R221" s="437"/>
      <c r="S221" s="437"/>
      <c r="T221" s="437"/>
      <c r="U221" s="437"/>
      <c r="V221" s="437"/>
      <c r="W221" s="437"/>
      <c r="X221" s="437"/>
      <c r="Y221" s="437"/>
      <c r="Z221" s="437"/>
    </row>
    <row r="222" spans="1:26" ht="12.75">
      <c r="A222" s="437"/>
      <c r="B222" s="437"/>
      <c r="C222" s="451"/>
      <c r="D222" s="452"/>
      <c r="E222" s="437"/>
      <c r="F222" s="437"/>
      <c r="G222" s="437"/>
      <c r="H222" s="437"/>
      <c r="I222" s="437"/>
      <c r="J222" s="437"/>
      <c r="K222" s="437"/>
      <c r="L222" s="437"/>
      <c r="M222" s="437"/>
      <c r="N222" s="437"/>
      <c r="O222" s="437"/>
      <c r="P222" s="437"/>
      <c r="Q222" s="437"/>
      <c r="R222" s="437"/>
      <c r="S222" s="437"/>
      <c r="T222" s="437"/>
      <c r="U222" s="437"/>
      <c r="V222" s="437"/>
      <c r="W222" s="437"/>
      <c r="X222" s="437"/>
      <c r="Y222" s="437"/>
      <c r="Z222" s="437"/>
    </row>
    <row r="223" spans="1:26" ht="12.75">
      <c r="A223" s="437"/>
      <c r="B223" s="437"/>
      <c r="C223" s="451"/>
      <c r="D223" s="452"/>
      <c r="E223" s="437"/>
      <c r="F223" s="437"/>
      <c r="G223" s="437"/>
      <c r="H223" s="437"/>
      <c r="I223" s="437"/>
      <c r="J223" s="437"/>
      <c r="K223" s="437"/>
      <c r="L223" s="437"/>
      <c r="M223" s="437"/>
      <c r="N223" s="437"/>
      <c r="O223" s="437"/>
      <c r="P223" s="437"/>
      <c r="Q223" s="437"/>
      <c r="R223" s="437"/>
      <c r="S223" s="437"/>
      <c r="T223" s="437"/>
      <c r="U223" s="437"/>
      <c r="V223" s="437"/>
      <c r="W223" s="437"/>
      <c r="X223" s="437"/>
      <c r="Y223" s="437"/>
      <c r="Z223" s="437"/>
    </row>
    <row r="224" spans="1:26" ht="12.75">
      <c r="A224" s="437"/>
      <c r="B224" s="437"/>
      <c r="C224" s="451"/>
      <c r="D224" s="452"/>
      <c r="E224" s="437"/>
      <c r="F224" s="437"/>
      <c r="G224" s="437"/>
      <c r="H224" s="437"/>
      <c r="I224" s="437"/>
      <c r="J224" s="437"/>
      <c r="K224" s="437"/>
      <c r="L224" s="437"/>
      <c r="M224" s="437"/>
      <c r="N224" s="437"/>
      <c r="O224" s="437"/>
      <c r="P224" s="437"/>
      <c r="Q224" s="437"/>
      <c r="R224" s="437"/>
      <c r="S224" s="437"/>
      <c r="T224" s="437"/>
      <c r="U224" s="437"/>
      <c r="V224" s="437"/>
      <c r="W224" s="437"/>
      <c r="X224" s="437"/>
      <c r="Y224" s="437"/>
      <c r="Z224" s="437"/>
    </row>
    <row r="225" spans="1:26" ht="12.75">
      <c r="A225" s="437"/>
      <c r="B225" s="437"/>
      <c r="C225" s="451"/>
      <c r="D225" s="452"/>
      <c r="E225" s="437"/>
      <c r="F225" s="437"/>
      <c r="G225" s="437"/>
      <c r="H225" s="437"/>
      <c r="I225" s="437"/>
      <c r="J225" s="437"/>
      <c r="K225" s="437"/>
      <c r="L225" s="437"/>
      <c r="M225" s="437"/>
      <c r="N225" s="437"/>
      <c r="O225" s="437"/>
      <c r="P225" s="437"/>
      <c r="Q225" s="437"/>
      <c r="R225" s="437"/>
      <c r="S225" s="437"/>
      <c r="T225" s="437"/>
      <c r="U225" s="437"/>
      <c r="V225" s="437"/>
      <c r="W225" s="437"/>
      <c r="X225" s="437"/>
      <c r="Y225" s="437"/>
      <c r="Z225" s="437"/>
    </row>
    <row r="226" spans="1:26" ht="12.75">
      <c r="A226" s="437"/>
      <c r="B226" s="437"/>
      <c r="C226" s="451"/>
      <c r="D226" s="452"/>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row>
    <row r="227" spans="1:26" ht="12.75">
      <c r="A227" s="437"/>
      <c r="B227" s="437"/>
      <c r="C227" s="451"/>
      <c r="D227" s="452"/>
      <c r="E227" s="437"/>
      <c r="F227" s="437"/>
      <c r="G227" s="437"/>
      <c r="H227" s="437"/>
      <c r="I227" s="437"/>
      <c r="J227" s="437"/>
      <c r="K227" s="437"/>
      <c r="L227" s="437"/>
      <c r="M227" s="437"/>
      <c r="N227" s="437"/>
      <c r="O227" s="437"/>
      <c r="P227" s="437"/>
      <c r="Q227" s="437"/>
      <c r="R227" s="437"/>
      <c r="S227" s="437"/>
      <c r="T227" s="437"/>
      <c r="U227" s="437"/>
      <c r="V227" s="437"/>
      <c r="W227" s="437"/>
      <c r="X227" s="437"/>
      <c r="Y227" s="437"/>
      <c r="Z227" s="437"/>
    </row>
    <row r="228" spans="1:26" ht="12.75">
      <c r="A228" s="437"/>
      <c r="B228" s="437"/>
      <c r="C228" s="451"/>
      <c r="D228" s="452"/>
      <c r="E228" s="437"/>
      <c r="F228" s="437"/>
      <c r="G228" s="437"/>
      <c r="H228" s="437"/>
      <c r="I228" s="437"/>
      <c r="J228" s="437"/>
      <c r="K228" s="437"/>
      <c r="L228" s="437"/>
      <c r="M228" s="437"/>
      <c r="N228" s="437"/>
      <c r="O228" s="437"/>
      <c r="P228" s="437"/>
      <c r="Q228" s="437"/>
      <c r="R228" s="437"/>
      <c r="S228" s="437"/>
      <c r="T228" s="437"/>
      <c r="U228" s="437"/>
      <c r="V228" s="437"/>
      <c r="W228" s="437"/>
      <c r="X228" s="437"/>
      <c r="Y228" s="437"/>
      <c r="Z228" s="437"/>
    </row>
    <row r="229" spans="1:26" ht="12.75">
      <c r="A229" s="437"/>
      <c r="B229" s="437"/>
      <c r="C229" s="451"/>
      <c r="D229" s="452"/>
      <c r="E229" s="437"/>
      <c r="F229" s="437"/>
      <c r="G229" s="437"/>
      <c r="H229" s="437"/>
      <c r="I229" s="437"/>
      <c r="J229" s="437"/>
      <c r="K229" s="437"/>
      <c r="L229" s="437"/>
      <c r="M229" s="437"/>
      <c r="N229" s="437"/>
      <c r="O229" s="437"/>
      <c r="P229" s="437"/>
      <c r="Q229" s="437"/>
      <c r="R229" s="437"/>
      <c r="S229" s="437"/>
      <c r="T229" s="437"/>
      <c r="U229" s="437"/>
      <c r="V229" s="437"/>
      <c r="W229" s="437"/>
      <c r="X229" s="437"/>
      <c r="Y229" s="437"/>
      <c r="Z229" s="437"/>
    </row>
    <row r="230" spans="1:26" ht="12.75">
      <c r="A230" s="437"/>
      <c r="B230" s="437"/>
      <c r="C230" s="451"/>
      <c r="D230" s="452"/>
      <c r="E230" s="437"/>
      <c r="F230" s="437"/>
      <c r="G230" s="437"/>
      <c r="H230" s="437"/>
      <c r="I230" s="437"/>
      <c r="J230" s="437"/>
      <c r="K230" s="437"/>
      <c r="L230" s="437"/>
      <c r="M230" s="437"/>
      <c r="N230" s="437"/>
      <c r="O230" s="437"/>
      <c r="P230" s="437"/>
      <c r="Q230" s="437"/>
      <c r="R230" s="437"/>
      <c r="S230" s="437"/>
      <c r="T230" s="437"/>
      <c r="U230" s="437"/>
      <c r="V230" s="437"/>
      <c r="W230" s="437"/>
      <c r="X230" s="437"/>
      <c r="Y230" s="437"/>
      <c r="Z230" s="437"/>
    </row>
    <row r="231" spans="1:26" ht="12.75">
      <c r="A231" s="437"/>
      <c r="B231" s="437"/>
      <c r="C231" s="451"/>
      <c r="D231" s="452"/>
      <c r="E231" s="437"/>
      <c r="F231" s="437"/>
      <c r="G231" s="437"/>
      <c r="H231" s="437"/>
      <c r="I231" s="437"/>
      <c r="J231" s="437"/>
      <c r="K231" s="437"/>
      <c r="L231" s="437"/>
      <c r="M231" s="437"/>
      <c r="N231" s="437"/>
      <c r="O231" s="437"/>
      <c r="P231" s="437"/>
      <c r="Q231" s="437"/>
      <c r="R231" s="437"/>
      <c r="S231" s="437"/>
      <c r="T231" s="437"/>
      <c r="U231" s="437"/>
      <c r="V231" s="437"/>
      <c r="W231" s="437"/>
      <c r="X231" s="437"/>
      <c r="Y231" s="437"/>
      <c r="Z231" s="437"/>
    </row>
    <row r="232" spans="1:26" ht="12.75">
      <c r="A232" s="437"/>
      <c r="B232" s="437"/>
      <c r="C232" s="451"/>
      <c r="D232" s="452"/>
      <c r="E232" s="437"/>
      <c r="F232" s="437"/>
      <c r="G232" s="437"/>
      <c r="H232" s="437"/>
      <c r="I232" s="437"/>
      <c r="J232" s="437"/>
      <c r="K232" s="437"/>
      <c r="L232" s="437"/>
      <c r="M232" s="437"/>
      <c r="N232" s="437"/>
      <c r="O232" s="437"/>
      <c r="P232" s="437"/>
      <c r="Q232" s="437"/>
      <c r="R232" s="437"/>
      <c r="S232" s="437"/>
      <c r="T232" s="437"/>
      <c r="U232" s="437"/>
      <c r="V232" s="437"/>
      <c r="W232" s="437"/>
      <c r="X232" s="437"/>
      <c r="Y232" s="437"/>
      <c r="Z232" s="437"/>
    </row>
    <row r="233" spans="1:26" ht="12.75">
      <c r="A233" s="437"/>
      <c r="B233" s="437"/>
      <c r="C233" s="451"/>
      <c r="D233" s="452"/>
      <c r="E233" s="437"/>
      <c r="F233" s="437"/>
      <c r="G233" s="437"/>
      <c r="H233" s="437"/>
      <c r="I233" s="437"/>
      <c r="J233" s="437"/>
      <c r="K233" s="437"/>
      <c r="L233" s="437"/>
      <c r="M233" s="437"/>
      <c r="N233" s="437"/>
      <c r="O233" s="437"/>
      <c r="P233" s="437"/>
      <c r="Q233" s="437"/>
      <c r="R233" s="437"/>
      <c r="S233" s="437"/>
      <c r="T233" s="437"/>
      <c r="U233" s="437"/>
      <c r="V233" s="437"/>
      <c r="W233" s="437"/>
      <c r="X233" s="437"/>
      <c r="Y233" s="437"/>
      <c r="Z233" s="437"/>
    </row>
    <row r="234" spans="1:26" ht="12.75">
      <c r="A234" s="437"/>
      <c r="B234" s="437"/>
      <c r="C234" s="451"/>
      <c r="D234" s="452"/>
      <c r="E234" s="437"/>
      <c r="F234" s="437"/>
      <c r="G234" s="437"/>
      <c r="H234" s="437"/>
      <c r="I234" s="437"/>
      <c r="J234" s="437"/>
      <c r="K234" s="437"/>
      <c r="L234" s="437"/>
      <c r="M234" s="437"/>
      <c r="N234" s="437"/>
      <c r="O234" s="437"/>
      <c r="P234" s="437"/>
      <c r="Q234" s="437"/>
      <c r="R234" s="437"/>
      <c r="S234" s="437"/>
      <c r="T234" s="437"/>
      <c r="U234" s="437"/>
      <c r="V234" s="437"/>
      <c r="W234" s="437"/>
      <c r="X234" s="437"/>
      <c r="Y234" s="437"/>
      <c r="Z234" s="437"/>
    </row>
    <row r="235" spans="1:26" ht="12.75">
      <c r="A235" s="437"/>
      <c r="B235" s="437"/>
      <c r="C235" s="451"/>
      <c r="D235" s="452"/>
      <c r="E235" s="437"/>
      <c r="F235" s="437"/>
      <c r="G235" s="437"/>
      <c r="H235" s="437"/>
      <c r="I235" s="437"/>
      <c r="J235" s="437"/>
      <c r="K235" s="437"/>
      <c r="L235" s="437"/>
      <c r="M235" s="437"/>
      <c r="N235" s="437"/>
      <c r="O235" s="437"/>
      <c r="P235" s="437"/>
      <c r="Q235" s="437"/>
      <c r="R235" s="437"/>
      <c r="S235" s="437"/>
      <c r="T235" s="437"/>
      <c r="U235" s="437"/>
      <c r="V235" s="437"/>
      <c r="W235" s="437"/>
      <c r="X235" s="437"/>
      <c r="Y235" s="437"/>
      <c r="Z235" s="437"/>
    </row>
    <row r="236" spans="1:26" ht="12.75">
      <c r="A236" s="437"/>
      <c r="B236" s="437"/>
      <c r="C236" s="451"/>
      <c r="D236" s="452"/>
      <c r="E236" s="437"/>
      <c r="F236" s="437"/>
      <c r="G236" s="437"/>
      <c r="H236" s="437"/>
      <c r="I236" s="437"/>
      <c r="J236" s="437"/>
      <c r="K236" s="437"/>
      <c r="L236" s="437"/>
      <c r="M236" s="437"/>
      <c r="N236" s="437"/>
      <c r="O236" s="437"/>
      <c r="P236" s="437"/>
      <c r="Q236" s="437"/>
      <c r="R236" s="437"/>
      <c r="S236" s="437"/>
      <c r="T236" s="437"/>
      <c r="U236" s="437"/>
      <c r="V236" s="437"/>
      <c r="W236" s="437"/>
      <c r="X236" s="437"/>
      <c r="Y236" s="437"/>
      <c r="Z236" s="437"/>
    </row>
    <row r="237" spans="1:26" ht="12.75">
      <c r="A237" s="437"/>
      <c r="B237" s="437"/>
      <c r="C237" s="451"/>
      <c r="D237" s="452"/>
      <c r="E237" s="437"/>
      <c r="F237" s="437"/>
      <c r="G237" s="437"/>
      <c r="H237" s="437"/>
      <c r="I237" s="437"/>
      <c r="J237" s="437"/>
      <c r="K237" s="437"/>
      <c r="L237" s="437"/>
      <c r="M237" s="437"/>
      <c r="N237" s="437"/>
      <c r="O237" s="437"/>
      <c r="P237" s="437"/>
      <c r="Q237" s="437"/>
      <c r="R237" s="437"/>
      <c r="S237" s="437"/>
      <c r="T237" s="437"/>
      <c r="U237" s="437"/>
      <c r="V237" s="437"/>
      <c r="W237" s="437"/>
      <c r="X237" s="437"/>
      <c r="Y237" s="437"/>
      <c r="Z237" s="437"/>
    </row>
    <row r="238" spans="1:26" ht="12.75">
      <c r="A238" s="437"/>
      <c r="B238" s="437"/>
      <c r="C238" s="451"/>
      <c r="D238" s="452"/>
      <c r="E238" s="437"/>
      <c r="F238" s="437"/>
      <c r="G238" s="437"/>
      <c r="H238" s="437"/>
      <c r="I238" s="437"/>
      <c r="J238" s="437"/>
      <c r="K238" s="437"/>
      <c r="L238" s="437"/>
      <c r="M238" s="437"/>
      <c r="N238" s="437"/>
      <c r="O238" s="437"/>
      <c r="P238" s="437"/>
      <c r="Q238" s="437"/>
      <c r="R238" s="437"/>
      <c r="S238" s="437"/>
      <c r="T238" s="437"/>
      <c r="U238" s="437"/>
      <c r="V238" s="437"/>
      <c r="W238" s="437"/>
      <c r="X238" s="437"/>
      <c r="Y238" s="437"/>
      <c r="Z238" s="437"/>
    </row>
    <row r="239" spans="1:26" ht="12.75">
      <c r="A239" s="437"/>
      <c r="B239" s="437"/>
      <c r="C239" s="451"/>
      <c r="D239" s="452"/>
      <c r="E239" s="437"/>
      <c r="F239" s="437"/>
      <c r="G239" s="437"/>
      <c r="H239" s="437"/>
      <c r="I239" s="437"/>
      <c r="J239" s="437"/>
      <c r="K239" s="437"/>
      <c r="L239" s="437"/>
      <c r="M239" s="437"/>
      <c r="N239" s="437"/>
      <c r="O239" s="437"/>
      <c r="P239" s="437"/>
      <c r="Q239" s="437"/>
      <c r="R239" s="437"/>
      <c r="S239" s="437"/>
      <c r="T239" s="437"/>
      <c r="U239" s="437"/>
      <c r="V239" s="437"/>
      <c r="W239" s="437"/>
      <c r="X239" s="437"/>
      <c r="Y239" s="437"/>
      <c r="Z239" s="437"/>
    </row>
    <row r="240" spans="1:26" ht="12.75">
      <c r="A240" s="437"/>
      <c r="B240" s="437"/>
      <c r="C240" s="451"/>
      <c r="D240" s="452"/>
      <c r="E240" s="437"/>
      <c r="F240" s="437"/>
      <c r="G240" s="437"/>
      <c r="H240" s="437"/>
      <c r="I240" s="437"/>
      <c r="J240" s="437"/>
      <c r="K240" s="437"/>
      <c r="L240" s="437"/>
      <c r="M240" s="437"/>
      <c r="N240" s="437"/>
      <c r="O240" s="437"/>
      <c r="P240" s="437"/>
      <c r="Q240" s="437"/>
      <c r="R240" s="437"/>
      <c r="S240" s="437"/>
      <c r="T240" s="437"/>
      <c r="U240" s="437"/>
      <c r="V240" s="437"/>
      <c r="W240" s="437"/>
      <c r="X240" s="437"/>
      <c r="Y240" s="437"/>
      <c r="Z240" s="437"/>
    </row>
    <row r="241" spans="1:26" ht="12.75">
      <c r="A241" s="437"/>
      <c r="B241" s="437"/>
      <c r="C241" s="451"/>
      <c r="D241" s="452"/>
      <c r="E241" s="437"/>
      <c r="F241" s="437"/>
      <c r="G241" s="437"/>
      <c r="H241" s="437"/>
      <c r="I241" s="437"/>
      <c r="J241" s="437"/>
      <c r="K241" s="437"/>
      <c r="L241" s="437"/>
      <c r="M241" s="437"/>
      <c r="N241" s="437"/>
      <c r="O241" s="437"/>
      <c r="P241" s="437"/>
      <c r="Q241" s="437"/>
      <c r="R241" s="437"/>
      <c r="S241" s="437"/>
      <c r="T241" s="437"/>
      <c r="U241" s="437"/>
      <c r="V241" s="437"/>
      <c r="W241" s="437"/>
      <c r="X241" s="437"/>
      <c r="Y241" s="437"/>
      <c r="Z241" s="437"/>
    </row>
    <row r="242" spans="1:26" ht="12.75">
      <c r="A242" s="437"/>
      <c r="B242" s="437"/>
      <c r="C242" s="451"/>
      <c r="D242" s="452"/>
      <c r="E242" s="437"/>
      <c r="F242" s="437"/>
      <c r="G242" s="437"/>
      <c r="H242" s="437"/>
      <c r="I242" s="437"/>
      <c r="J242" s="437"/>
      <c r="K242" s="437"/>
      <c r="L242" s="437"/>
      <c r="M242" s="437"/>
      <c r="N242" s="437"/>
      <c r="O242" s="437"/>
      <c r="P242" s="437"/>
      <c r="Q242" s="437"/>
      <c r="R242" s="437"/>
      <c r="S242" s="437"/>
      <c r="T242" s="437"/>
      <c r="U242" s="437"/>
      <c r="V242" s="437"/>
      <c r="W242" s="437"/>
      <c r="X242" s="437"/>
      <c r="Y242" s="437"/>
      <c r="Z242" s="437"/>
    </row>
    <row r="243" spans="1:26" ht="12.75">
      <c r="A243" s="437"/>
      <c r="B243" s="437"/>
      <c r="C243" s="451"/>
      <c r="D243" s="452"/>
      <c r="E243" s="437"/>
      <c r="F243" s="437"/>
      <c r="G243" s="437"/>
      <c r="H243" s="437"/>
      <c r="I243" s="437"/>
      <c r="J243" s="437"/>
      <c r="K243" s="437"/>
      <c r="L243" s="437"/>
      <c r="M243" s="437"/>
      <c r="N243" s="437"/>
      <c r="O243" s="437"/>
      <c r="P243" s="437"/>
      <c r="Q243" s="437"/>
      <c r="R243" s="437"/>
      <c r="S243" s="437"/>
      <c r="T243" s="437"/>
      <c r="U243" s="437"/>
      <c r="V243" s="437"/>
      <c r="W243" s="437"/>
      <c r="X243" s="437"/>
      <c r="Y243" s="437"/>
      <c r="Z243" s="437"/>
    </row>
    <row r="244" spans="1:26" ht="12.75">
      <c r="A244" s="437"/>
      <c r="B244" s="437"/>
      <c r="C244" s="451"/>
      <c r="D244" s="452"/>
      <c r="E244" s="437"/>
      <c r="F244" s="437"/>
      <c r="G244" s="437"/>
      <c r="H244" s="437"/>
      <c r="I244" s="437"/>
      <c r="J244" s="437"/>
      <c r="K244" s="437"/>
      <c r="L244" s="437"/>
      <c r="M244" s="437"/>
      <c r="N244" s="437"/>
      <c r="O244" s="437"/>
      <c r="P244" s="437"/>
      <c r="Q244" s="437"/>
      <c r="R244" s="437"/>
      <c r="S244" s="437"/>
      <c r="T244" s="437"/>
      <c r="U244" s="437"/>
      <c r="V244" s="437"/>
      <c r="W244" s="437"/>
      <c r="X244" s="437"/>
      <c r="Y244" s="437"/>
      <c r="Z244" s="437"/>
    </row>
    <row r="245" spans="1:26" ht="12.75">
      <c r="A245" s="437"/>
      <c r="B245" s="437"/>
      <c r="C245" s="451"/>
      <c r="D245" s="452"/>
      <c r="E245" s="437"/>
      <c r="F245" s="437"/>
      <c r="G245" s="437"/>
      <c r="H245" s="437"/>
      <c r="I245" s="437"/>
      <c r="J245" s="437"/>
      <c r="K245" s="437"/>
      <c r="L245" s="437"/>
      <c r="M245" s="437"/>
      <c r="N245" s="437"/>
      <c r="O245" s="437"/>
      <c r="P245" s="437"/>
      <c r="Q245" s="437"/>
      <c r="R245" s="437"/>
      <c r="S245" s="437"/>
      <c r="T245" s="437"/>
      <c r="U245" s="437"/>
      <c r="V245" s="437"/>
      <c r="W245" s="437"/>
      <c r="X245" s="437"/>
      <c r="Y245" s="437"/>
      <c r="Z245" s="437"/>
    </row>
    <row r="246" spans="1:26" ht="12.75">
      <c r="A246" s="437"/>
      <c r="B246" s="437"/>
      <c r="C246" s="451"/>
      <c r="D246" s="452"/>
      <c r="E246" s="437"/>
      <c r="F246" s="437"/>
      <c r="G246" s="437"/>
      <c r="H246" s="437"/>
      <c r="I246" s="437"/>
      <c r="J246" s="437"/>
      <c r="K246" s="437"/>
      <c r="L246" s="437"/>
      <c r="M246" s="437"/>
      <c r="N246" s="437"/>
      <c r="O246" s="437"/>
      <c r="P246" s="437"/>
      <c r="Q246" s="437"/>
      <c r="R246" s="437"/>
      <c r="S246" s="437"/>
      <c r="T246" s="437"/>
      <c r="U246" s="437"/>
      <c r="V246" s="437"/>
      <c r="W246" s="437"/>
      <c r="X246" s="437"/>
      <c r="Y246" s="437"/>
      <c r="Z246" s="437"/>
    </row>
    <row r="247" spans="1:26" ht="12.75">
      <c r="A247" s="437"/>
      <c r="B247" s="437"/>
      <c r="C247" s="451"/>
      <c r="D247" s="452"/>
      <c r="E247" s="437"/>
      <c r="F247" s="437"/>
      <c r="G247" s="437"/>
      <c r="H247" s="437"/>
      <c r="I247" s="437"/>
      <c r="J247" s="437"/>
      <c r="K247" s="437"/>
      <c r="L247" s="437"/>
      <c r="M247" s="437"/>
      <c r="N247" s="437"/>
      <c r="O247" s="437"/>
      <c r="P247" s="437"/>
      <c r="Q247" s="437"/>
      <c r="R247" s="437"/>
      <c r="S247" s="437"/>
      <c r="T247" s="437"/>
      <c r="U247" s="437"/>
      <c r="V247" s="437"/>
      <c r="W247" s="437"/>
      <c r="X247" s="437"/>
      <c r="Y247" s="437"/>
      <c r="Z247" s="437"/>
    </row>
    <row r="248" spans="1:26" ht="12.75">
      <c r="A248" s="437"/>
      <c r="B248" s="437"/>
      <c r="C248" s="451"/>
      <c r="D248" s="452"/>
      <c r="E248" s="437"/>
      <c r="F248" s="437"/>
      <c r="G248" s="437"/>
      <c r="H248" s="437"/>
      <c r="I248" s="437"/>
      <c r="J248" s="437"/>
      <c r="K248" s="437"/>
      <c r="L248" s="437"/>
      <c r="M248" s="437"/>
      <c r="N248" s="437"/>
      <c r="O248" s="437"/>
      <c r="P248" s="437"/>
      <c r="Q248" s="437"/>
      <c r="R248" s="437"/>
      <c r="S248" s="437"/>
      <c r="T248" s="437"/>
      <c r="U248" s="437"/>
      <c r="V248" s="437"/>
      <c r="W248" s="437"/>
      <c r="X248" s="437"/>
      <c r="Y248" s="437"/>
      <c r="Z248" s="437"/>
    </row>
    <row r="249" spans="1:26" ht="12.75">
      <c r="A249" s="437"/>
      <c r="B249" s="437"/>
      <c r="C249" s="451"/>
      <c r="D249" s="452"/>
      <c r="E249" s="437"/>
      <c r="F249" s="437"/>
      <c r="G249" s="437"/>
      <c r="H249" s="437"/>
      <c r="I249" s="437"/>
      <c r="J249" s="437"/>
      <c r="K249" s="437"/>
      <c r="L249" s="437"/>
      <c r="M249" s="437"/>
      <c r="N249" s="437"/>
      <c r="O249" s="437"/>
      <c r="P249" s="437"/>
      <c r="Q249" s="437"/>
      <c r="R249" s="437"/>
      <c r="S249" s="437"/>
      <c r="T249" s="437"/>
      <c r="U249" s="437"/>
      <c r="V249" s="437"/>
      <c r="W249" s="437"/>
      <c r="X249" s="437"/>
      <c r="Y249" s="437"/>
      <c r="Z249" s="437"/>
    </row>
    <row r="250" spans="1:26" ht="12.75">
      <c r="A250" s="437"/>
      <c r="B250" s="437"/>
      <c r="C250" s="451"/>
      <c r="D250" s="452"/>
      <c r="E250" s="437"/>
      <c r="F250" s="437"/>
      <c r="G250" s="437"/>
      <c r="H250" s="437"/>
      <c r="I250" s="437"/>
      <c r="J250" s="437"/>
      <c r="K250" s="437"/>
      <c r="L250" s="437"/>
      <c r="M250" s="437"/>
      <c r="N250" s="437"/>
      <c r="O250" s="437"/>
      <c r="P250" s="437"/>
      <c r="Q250" s="437"/>
      <c r="R250" s="437"/>
      <c r="S250" s="437"/>
      <c r="T250" s="437"/>
      <c r="U250" s="437"/>
      <c r="V250" s="437"/>
      <c r="W250" s="437"/>
      <c r="X250" s="437"/>
      <c r="Y250" s="437"/>
      <c r="Z250" s="437"/>
    </row>
    <row r="251" spans="1:26" ht="12.75">
      <c r="A251" s="437"/>
      <c r="B251" s="437"/>
      <c r="C251" s="451"/>
      <c r="D251" s="452"/>
      <c r="E251" s="437"/>
      <c r="F251" s="437"/>
      <c r="G251" s="437"/>
      <c r="H251" s="437"/>
      <c r="I251" s="437"/>
      <c r="J251" s="437"/>
      <c r="K251" s="437"/>
      <c r="L251" s="437"/>
      <c r="M251" s="437"/>
      <c r="N251" s="437"/>
      <c r="O251" s="437"/>
      <c r="P251" s="437"/>
      <c r="Q251" s="437"/>
      <c r="R251" s="437"/>
      <c r="S251" s="437"/>
      <c r="T251" s="437"/>
      <c r="U251" s="437"/>
      <c r="V251" s="437"/>
      <c r="W251" s="437"/>
      <c r="X251" s="437"/>
      <c r="Y251" s="437"/>
      <c r="Z251" s="437"/>
    </row>
    <row r="252" spans="1:26" ht="12.75">
      <c r="A252" s="437"/>
      <c r="B252" s="437"/>
      <c r="C252" s="451"/>
      <c r="D252" s="452"/>
      <c r="E252" s="437"/>
      <c r="F252" s="437"/>
      <c r="G252" s="437"/>
      <c r="H252" s="437"/>
      <c r="I252" s="437"/>
      <c r="J252" s="437"/>
      <c r="K252" s="437"/>
      <c r="L252" s="437"/>
      <c r="M252" s="437"/>
      <c r="N252" s="437"/>
      <c r="O252" s="437"/>
      <c r="P252" s="437"/>
      <c r="Q252" s="437"/>
      <c r="R252" s="437"/>
      <c r="S252" s="437"/>
      <c r="T252" s="437"/>
      <c r="U252" s="437"/>
      <c r="V252" s="437"/>
      <c r="W252" s="437"/>
      <c r="X252" s="437"/>
      <c r="Y252" s="437"/>
      <c r="Z252" s="437"/>
    </row>
    <row r="253" spans="1:26" ht="12.75">
      <c r="A253" s="437"/>
      <c r="B253" s="437"/>
      <c r="C253" s="451"/>
      <c r="D253" s="452"/>
      <c r="E253" s="437"/>
      <c r="F253" s="437"/>
      <c r="G253" s="437"/>
      <c r="H253" s="437"/>
      <c r="I253" s="437"/>
      <c r="J253" s="437"/>
      <c r="K253" s="437"/>
      <c r="L253" s="437"/>
      <c r="M253" s="437"/>
      <c r="N253" s="437"/>
      <c r="O253" s="437"/>
      <c r="P253" s="437"/>
      <c r="Q253" s="437"/>
      <c r="R253" s="437"/>
      <c r="S253" s="437"/>
      <c r="T253" s="437"/>
      <c r="U253" s="437"/>
      <c r="V253" s="437"/>
      <c r="W253" s="437"/>
      <c r="X253" s="437"/>
      <c r="Y253" s="437"/>
      <c r="Z253" s="437"/>
    </row>
    <row r="254" spans="1:26" ht="12.75">
      <c r="A254" s="437"/>
      <c r="B254" s="437"/>
      <c r="C254" s="451"/>
      <c r="D254" s="452"/>
      <c r="E254" s="437"/>
      <c r="F254" s="437"/>
      <c r="G254" s="437"/>
      <c r="H254" s="437"/>
      <c r="I254" s="437"/>
      <c r="J254" s="437"/>
      <c r="K254" s="437"/>
      <c r="L254" s="437"/>
      <c r="M254" s="437"/>
      <c r="N254" s="437"/>
      <c r="O254" s="437"/>
      <c r="P254" s="437"/>
      <c r="Q254" s="437"/>
      <c r="R254" s="437"/>
      <c r="S254" s="437"/>
      <c r="T254" s="437"/>
      <c r="U254" s="437"/>
      <c r="V254" s="437"/>
      <c r="W254" s="437"/>
      <c r="X254" s="437"/>
      <c r="Y254" s="437"/>
      <c r="Z254" s="437"/>
    </row>
    <row r="255" spans="1:26" ht="12.75">
      <c r="A255" s="437"/>
      <c r="B255" s="437"/>
      <c r="C255" s="451"/>
      <c r="D255" s="452"/>
      <c r="E255" s="437"/>
      <c r="F255" s="437"/>
      <c r="G255" s="437"/>
      <c r="H255" s="437"/>
      <c r="I255" s="437"/>
      <c r="J255" s="437"/>
      <c r="K255" s="437"/>
      <c r="L255" s="437"/>
      <c r="M255" s="437"/>
      <c r="N255" s="437"/>
      <c r="O255" s="437"/>
      <c r="P255" s="437"/>
      <c r="Q255" s="437"/>
      <c r="R255" s="437"/>
      <c r="S255" s="437"/>
      <c r="T255" s="437"/>
      <c r="U255" s="437"/>
      <c r="V255" s="437"/>
      <c r="W255" s="437"/>
      <c r="X255" s="437"/>
      <c r="Y255" s="437"/>
      <c r="Z255" s="437"/>
    </row>
    <row r="256" spans="1:26" ht="12.75">
      <c r="A256" s="437"/>
      <c r="B256" s="437"/>
      <c r="C256" s="451"/>
      <c r="D256" s="452"/>
      <c r="E256" s="437"/>
      <c r="F256" s="437"/>
      <c r="G256" s="437"/>
      <c r="H256" s="437"/>
      <c r="I256" s="437"/>
      <c r="J256" s="437"/>
      <c r="K256" s="437"/>
      <c r="L256" s="437"/>
      <c r="M256" s="437"/>
      <c r="N256" s="437"/>
      <c r="O256" s="437"/>
      <c r="P256" s="437"/>
      <c r="Q256" s="437"/>
      <c r="R256" s="437"/>
      <c r="S256" s="437"/>
      <c r="T256" s="437"/>
      <c r="U256" s="437"/>
      <c r="V256" s="437"/>
      <c r="W256" s="437"/>
      <c r="X256" s="437"/>
      <c r="Y256" s="437"/>
      <c r="Z256" s="437"/>
    </row>
    <row r="257" spans="1:26" ht="12.75">
      <c r="A257" s="437"/>
      <c r="B257" s="437"/>
      <c r="C257" s="451"/>
      <c r="D257" s="452"/>
      <c r="E257" s="437"/>
      <c r="F257" s="437"/>
      <c r="G257" s="437"/>
      <c r="H257" s="437"/>
      <c r="I257" s="437"/>
      <c r="J257" s="437"/>
      <c r="K257" s="437"/>
      <c r="L257" s="437"/>
      <c r="M257" s="437"/>
      <c r="N257" s="437"/>
      <c r="O257" s="437"/>
      <c r="P257" s="437"/>
      <c r="Q257" s="437"/>
      <c r="R257" s="437"/>
      <c r="S257" s="437"/>
      <c r="T257" s="437"/>
      <c r="U257" s="437"/>
      <c r="V257" s="437"/>
      <c r="W257" s="437"/>
      <c r="X257" s="437"/>
      <c r="Y257" s="437"/>
      <c r="Z257" s="437"/>
    </row>
    <row r="258" spans="1:26" ht="12.75">
      <c r="A258" s="437"/>
      <c r="B258" s="437"/>
      <c r="C258" s="451"/>
      <c r="D258" s="452"/>
      <c r="E258" s="437"/>
      <c r="F258" s="437"/>
      <c r="G258" s="437"/>
      <c r="H258" s="437"/>
      <c r="I258" s="437"/>
      <c r="J258" s="437"/>
      <c r="K258" s="437"/>
      <c r="L258" s="437"/>
      <c r="M258" s="437"/>
      <c r="N258" s="437"/>
      <c r="O258" s="437"/>
      <c r="P258" s="437"/>
      <c r="Q258" s="437"/>
      <c r="R258" s="437"/>
      <c r="S258" s="437"/>
      <c r="T258" s="437"/>
      <c r="U258" s="437"/>
      <c r="V258" s="437"/>
      <c r="W258" s="437"/>
      <c r="X258" s="437"/>
      <c r="Y258" s="437"/>
      <c r="Z258" s="437"/>
    </row>
    <row r="259" spans="1:26" ht="12.75">
      <c r="A259" s="437"/>
      <c r="B259" s="437"/>
      <c r="C259" s="451"/>
      <c r="D259" s="452"/>
      <c r="E259" s="437"/>
      <c r="F259" s="437"/>
      <c r="G259" s="437"/>
      <c r="H259" s="437"/>
      <c r="I259" s="437"/>
      <c r="J259" s="437"/>
      <c r="K259" s="437"/>
      <c r="L259" s="437"/>
      <c r="M259" s="437"/>
      <c r="N259" s="437"/>
      <c r="O259" s="437"/>
      <c r="P259" s="437"/>
      <c r="Q259" s="437"/>
      <c r="R259" s="437"/>
      <c r="S259" s="437"/>
      <c r="T259" s="437"/>
      <c r="U259" s="437"/>
      <c r="V259" s="437"/>
      <c r="W259" s="437"/>
      <c r="X259" s="437"/>
      <c r="Y259" s="437"/>
      <c r="Z259" s="437"/>
    </row>
    <row r="260" spans="1:26" ht="12.75">
      <c r="A260" s="437"/>
      <c r="B260" s="437"/>
      <c r="C260" s="451"/>
      <c r="D260" s="452"/>
      <c r="E260" s="437"/>
      <c r="F260" s="437"/>
      <c r="G260" s="437"/>
      <c r="H260" s="437"/>
      <c r="I260" s="437"/>
      <c r="J260" s="437"/>
      <c r="K260" s="437"/>
      <c r="L260" s="437"/>
      <c r="M260" s="437"/>
      <c r="N260" s="437"/>
      <c r="O260" s="437"/>
      <c r="P260" s="437"/>
      <c r="Q260" s="437"/>
      <c r="R260" s="437"/>
      <c r="S260" s="437"/>
      <c r="T260" s="437"/>
      <c r="U260" s="437"/>
      <c r="V260" s="437"/>
      <c r="W260" s="437"/>
      <c r="X260" s="437"/>
      <c r="Y260" s="437"/>
      <c r="Z260" s="437"/>
    </row>
    <row r="261" spans="1:26" ht="12.75">
      <c r="A261" s="437"/>
      <c r="B261" s="437"/>
      <c r="C261" s="451"/>
      <c r="D261" s="452"/>
      <c r="E261" s="437"/>
      <c r="F261" s="437"/>
      <c r="G261" s="437"/>
      <c r="H261" s="437"/>
      <c r="I261" s="437"/>
      <c r="J261" s="437"/>
      <c r="K261" s="437"/>
      <c r="L261" s="437"/>
      <c r="M261" s="437"/>
      <c r="N261" s="437"/>
      <c r="O261" s="437"/>
      <c r="P261" s="437"/>
      <c r="Q261" s="437"/>
      <c r="R261" s="437"/>
      <c r="S261" s="437"/>
      <c r="T261" s="437"/>
      <c r="U261" s="437"/>
      <c r="V261" s="437"/>
      <c r="W261" s="437"/>
      <c r="X261" s="437"/>
      <c r="Y261" s="437"/>
      <c r="Z261" s="437"/>
    </row>
    <row r="262" spans="1:26" ht="12.75">
      <c r="A262" s="437"/>
      <c r="B262" s="437"/>
      <c r="C262" s="451"/>
      <c r="D262" s="452"/>
      <c r="E262" s="437"/>
      <c r="F262" s="437"/>
      <c r="G262" s="437"/>
      <c r="H262" s="437"/>
      <c r="I262" s="437"/>
      <c r="J262" s="437"/>
      <c r="K262" s="437"/>
      <c r="L262" s="437"/>
      <c r="M262" s="437"/>
      <c r="N262" s="437"/>
      <c r="O262" s="437"/>
      <c r="P262" s="437"/>
      <c r="Q262" s="437"/>
      <c r="R262" s="437"/>
      <c r="S262" s="437"/>
      <c r="T262" s="437"/>
      <c r="U262" s="437"/>
      <c r="V262" s="437"/>
      <c r="W262" s="437"/>
      <c r="X262" s="437"/>
      <c r="Y262" s="437"/>
      <c r="Z262" s="437"/>
    </row>
    <row r="263" spans="1:26" ht="12.75">
      <c r="A263" s="437"/>
      <c r="B263" s="437"/>
      <c r="C263" s="451"/>
      <c r="D263" s="452"/>
      <c r="E263" s="437"/>
      <c r="F263" s="437"/>
      <c r="G263" s="437"/>
      <c r="H263" s="437"/>
      <c r="I263" s="437"/>
      <c r="J263" s="437"/>
      <c r="K263" s="437"/>
      <c r="L263" s="437"/>
      <c r="M263" s="437"/>
      <c r="N263" s="437"/>
      <c r="O263" s="437"/>
      <c r="P263" s="437"/>
      <c r="Q263" s="437"/>
      <c r="R263" s="437"/>
      <c r="S263" s="437"/>
      <c r="T263" s="437"/>
      <c r="U263" s="437"/>
      <c r="V263" s="437"/>
      <c r="W263" s="437"/>
      <c r="X263" s="437"/>
      <c r="Y263" s="437"/>
      <c r="Z263" s="437"/>
    </row>
    <row r="264" spans="1:26" ht="12.75">
      <c r="A264" s="437"/>
      <c r="B264" s="437"/>
      <c r="C264" s="451"/>
      <c r="D264" s="452"/>
      <c r="E264" s="437"/>
      <c r="F264" s="437"/>
      <c r="G264" s="437"/>
      <c r="H264" s="437"/>
      <c r="I264" s="437"/>
      <c r="J264" s="437"/>
      <c r="K264" s="437"/>
      <c r="L264" s="437"/>
      <c r="M264" s="437"/>
      <c r="N264" s="437"/>
      <c r="O264" s="437"/>
      <c r="P264" s="437"/>
      <c r="Q264" s="437"/>
      <c r="R264" s="437"/>
      <c r="S264" s="437"/>
      <c r="T264" s="437"/>
      <c r="U264" s="437"/>
      <c r="V264" s="437"/>
      <c r="W264" s="437"/>
      <c r="X264" s="437"/>
      <c r="Y264" s="437"/>
      <c r="Z264" s="437"/>
    </row>
    <row r="265" spans="1:26" ht="12.75">
      <c r="A265" s="437"/>
      <c r="B265" s="437"/>
      <c r="C265" s="451"/>
      <c r="D265" s="452"/>
      <c r="E265" s="437"/>
      <c r="F265" s="437"/>
      <c r="G265" s="437"/>
      <c r="H265" s="437"/>
      <c r="I265" s="437"/>
      <c r="J265" s="437"/>
      <c r="K265" s="437"/>
      <c r="L265" s="437"/>
      <c r="M265" s="437"/>
      <c r="N265" s="437"/>
      <c r="O265" s="437"/>
      <c r="P265" s="437"/>
      <c r="Q265" s="437"/>
      <c r="R265" s="437"/>
      <c r="S265" s="437"/>
      <c r="T265" s="437"/>
      <c r="U265" s="437"/>
      <c r="V265" s="437"/>
      <c r="W265" s="437"/>
      <c r="X265" s="437"/>
      <c r="Y265" s="437"/>
      <c r="Z265" s="437"/>
    </row>
    <row r="266" spans="1:26" ht="12.75">
      <c r="A266" s="437"/>
      <c r="B266" s="437"/>
      <c r="C266" s="451"/>
      <c r="D266" s="452"/>
      <c r="E266" s="437"/>
      <c r="F266" s="437"/>
      <c r="G266" s="437"/>
      <c r="H266" s="437"/>
      <c r="I266" s="437"/>
      <c r="J266" s="437"/>
      <c r="K266" s="437"/>
      <c r="L266" s="437"/>
      <c r="M266" s="437"/>
      <c r="N266" s="437"/>
      <c r="O266" s="437"/>
      <c r="P266" s="437"/>
      <c r="Q266" s="437"/>
      <c r="R266" s="437"/>
      <c r="S266" s="437"/>
      <c r="T266" s="437"/>
      <c r="U266" s="437"/>
      <c r="V266" s="437"/>
      <c r="W266" s="437"/>
      <c r="X266" s="437"/>
      <c r="Y266" s="437"/>
      <c r="Z266" s="437"/>
    </row>
    <row r="267" spans="1:26" ht="12.75">
      <c r="A267" s="437"/>
      <c r="B267" s="437"/>
      <c r="C267" s="451"/>
      <c r="D267" s="452"/>
      <c r="E267" s="437"/>
      <c r="F267" s="437"/>
      <c r="G267" s="437"/>
      <c r="H267" s="437"/>
      <c r="I267" s="437"/>
      <c r="J267" s="437"/>
      <c r="K267" s="437"/>
      <c r="L267" s="437"/>
      <c r="M267" s="437"/>
      <c r="N267" s="437"/>
      <c r="O267" s="437"/>
      <c r="P267" s="437"/>
      <c r="Q267" s="437"/>
      <c r="R267" s="437"/>
      <c r="S267" s="437"/>
      <c r="T267" s="437"/>
      <c r="U267" s="437"/>
      <c r="V267" s="437"/>
      <c r="W267" s="437"/>
      <c r="X267" s="437"/>
      <c r="Y267" s="437"/>
      <c r="Z267" s="437"/>
    </row>
    <row r="268" spans="1:26" ht="12.75">
      <c r="A268" s="437"/>
      <c r="B268" s="437"/>
      <c r="C268" s="451"/>
      <c r="D268" s="452"/>
      <c r="E268" s="437"/>
      <c r="F268" s="437"/>
      <c r="G268" s="437"/>
      <c r="H268" s="437"/>
      <c r="I268" s="437"/>
      <c r="J268" s="437"/>
      <c r="K268" s="437"/>
      <c r="L268" s="437"/>
      <c r="M268" s="437"/>
      <c r="N268" s="437"/>
      <c r="O268" s="437"/>
      <c r="P268" s="437"/>
      <c r="Q268" s="437"/>
      <c r="R268" s="437"/>
      <c r="S268" s="437"/>
      <c r="T268" s="437"/>
      <c r="U268" s="437"/>
      <c r="V268" s="437"/>
      <c r="W268" s="437"/>
      <c r="X268" s="437"/>
      <c r="Y268" s="437"/>
      <c r="Z268" s="437"/>
    </row>
    <row r="269" spans="1:26" ht="12.75">
      <c r="A269" s="437"/>
      <c r="B269" s="437"/>
      <c r="C269" s="451"/>
      <c r="D269" s="452"/>
      <c r="E269" s="437"/>
      <c r="F269" s="437"/>
      <c r="G269" s="437"/>
      <c r="H269" s="437"/>
      <c r="I269" s="437"/>
      <c r="J269" s="437"/>
      <c r="K269" s="437"/>
      <c r="L269" s="437"/>
      <c r="M269" s="437"/>
      <c r="N269" s="437"/>
      <c r="O269" s="437"/>
      <c r="P269" s="437"/>
      <c r="Q269" s="437"/>
      <c r="R269" s="437"/>
      <c r="S269" s="437"/>
      <c r="T269" s="437"/>
      <c r="U269" s="437"/>
      <c r="V269" s="437"/>
      <c r="W269" s="437"/>
      <c r="X269" s="437"/>
      <c r="Y269" s="437"/>
      <c r="Z269" s="437"/>
    </row>
    <row r="270" spans="1:26" ht="12.75">
      <c r="A270" s="437"/>
      <c r="B270" s="437"/>
      <c r="C270" s="451"/>
      <c r="D270" s="452"/>
      <c r="E270" s="437"/>
      <c r="F270" s="437"/>
      <c r="G270" s="437"/>
      <c r="H270" s="437"/>
      <c r="I270" s="437"/>
      <c r="J270" s="437"/>
      <c r="K270" s="437"/>
      <c r="L270" s="437"/>
      <c r="M270" s="437"/>
      <c r="N270" s="437"/>
      <c r="O270" s="437"/>
      <c r="P270" s="437"/>
      <c r="Q270" s="437"/>
      <c r="R270" s="437"/>
      <c r="S270" s="437"/>
      <c r="T270" s="437"/>
      <c r="U270" s="437"/>
      <c r="V270" s="437"/>
      <c r="W270" s="437"/>
      <c r="X270" s="437"/>
      <c r="Y270" s="437"/>
      <c r="Z270" s="437"/>
    </row>
    <row r="271" spans="1:26" ht="12.75">
      <c r="A271" s="437"/>
      <c r="B271" s="437"/>
      <c r="C271" s="451"/>
      <c r="D271" s="452"/>
      <c r="E271" s="437"/>
      <c r="F271" s="437"/>
      <c r="G271" s="437"/>
      <c r="H271" s="437"/>
      <c r="I271" s="437"/>
      <c r="J271" s="437"/>
      <c r="K271" s="437"/>
      <c r="L271" s="437"/>
      <c r="M271" s="437"/>
      <c r="N271" s="437"/>
      <c r="O271" s="437"/>
      <c r="P271" s="437"/>
      <c r="Q271" s="437"/>
      <c r="R271" s="437"/>
      <c r="S271" s="437"/>
      <c r="T271" s="437"/>
      <c r="U271" s="437"/>
      <c r="V271" s="437"/>
      <c r="W271" s="437"/>
      <c r="X271" s="437"/>
      <c r="Y271" s="437"/>
      <c r="Z271" s="437"/>
    </row>
    <row r="272" spans="1:26" ht="12.75">
      <c r="A272" s="437"/>
      <c r="B272" s="437"/>
      <c r="C272" s="451"/>
      <c r="D272" s="452"/>
      <c r="E272" s="437"/>
      <c r="F272" s="437"/>
      <c r="G272" s="437"/>
      <c r="H272" s="437"/>
      <c r="I272" s="437"/>
      <c r="J272" s="437"/>
      <c r="K272" s="437"/>
      <c r="L272" s="437"/>
      <c r="M272" s="437"/>
      <c r="N272" s="437"/>
      <c r="O272" s="437"/>
      <c r="P272" s="437"/>
      <c r="Q272" s="437"/>
      <c r="R272" s="437"/>
      <c r="S272" s="437"/>
      <c r="T272" s="437"/>
      <c r="U272" s="437"/>
      <c r="V272" s="437"/>
      <c r="W272" s="437"/>
      <c r="X272" s="437"/>
      <c r="Y272" s="437"/>
      <c r="Z272" s="437"/>
    </row>
    <row r="273" spans="1:26" ht="12.75">
      <c r="A273" s="437"/>
      <c r="B273" s="437"/>
      <c r="C273" s="451"/>
      <c r="D273" s="452"/>
      <c r="E273" s="437"/>
      <c r="F273" s="437"/>
      <c r="G273" s="437"/>
      <c r="H273" s="437"/>
      <c r="I273" s="437"/>
      <c r="J273" s="437"/>
      <c r="K273" s="437"/>
      <c r="L273" s="437"/>
      <c r="M273" s="437"/>
      <c r="N273" s="437"/>
      <c r="O273" s="437"/>
      <c r="P273" s="437"/>
      <c r="Q273" s="437"/>
      <c r="R273" s="437"/>
      <c r="S273" s="437"/>
      <c r="T273" s="437"/>
      <c r="U273" s="437"/>
      <c r="V273" s="437"/>
      <c r="W273" s="437"/>
      <c r="X273" s="437"/>
      <c r="Y273" s="437"/>
      <c r="Z273" s="437"/>
    </row>
    <row r="274" spans="1:26" ht="12.75">
      <c r="A274" s="437"/>
      <c r="B274" s="437"/>
      <c r="C274" s="451"/>
      <c r="D274" s="452"/>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row>
    <row r="275" spans="1:26" ht="12.75">
      <c r="A275" s="437"/>
      <c r="B275" s="437"/>
      <c r="C275" s="451"/>
      <c r="D275" s="452"/>
      <c r="E275" s="437"/>
      <c r="F275" s="437"/>
      <c r="G275" s="437"/>
      <c r="H275" s="437"/>
      <c r="I275" s="437"/>
      <c r="J275" s="437"/>
      <c r="K275" s="437"/>
      <c r="L275" s="437"/>
      <c r="M275" s="437"/>
      <c r="N275" s="437"/>
      <c r="O275" s="437"/>
      <c r="P275" s="437"/>
      <c r="Q275" s="437"/>
      <c r="R275" s="437"/>
      <c r="S275" s="437"/>
      <c r="T275" s="437"/>
      <c r="U275" s="437"/>
      <c r="V275" s="437"/>
      <c r="W275" s="437"/>
      <c r="X275" s="437"/>
      <c r="Y275" s="437"/>
      <c r="Z275" s="437"/>
    </row>
    <row r="276" spans="1:26" ht="12.75">
      <c r="A276" s="437"/>
      <c r="B276" s="437"/>
      <c r="C276" s="451"/>
      <c r="D276" s="452"/>
      <c r="E276" s="437"/>
      <c r="F276" s="437"/>
      <c r="G276" s="437"/>
      <c r="H276" s="437"/>
      <c r="I276" s="437"/>
      <c r="J276" s="437"/>
      <c r="K276" s="437"/>
      <c r="L276" s="437"/>
      <c r="M276" s="437"/>
      <c r="N276" s="437"/>
      <c r="O276" s="437"/>
      <c r="P276" s="437"/>
      <c r="Q276" s="437"/>
      <c r="R276" s="437"/>
      <c r="S276" s="437"/>
      <c r="T276" s="437"/>
      <c r="U276" s="437"/>
      <c r="V276" s="437"/>
      <c r="W276" s="437"/>
      <c r="X276" s="437"/>
      <c r="Y276" s="437"/>
      <c r="Z276" s="437"/>
    </row>
    <row r="277" spans="1:26" ht="12.75">
      <c r="A277" s="437"/>
      <c r="B277" s="437"/>
      <c r="C277" s="451"/>
      <c r="D277" s="452"/>
      <c r="E277" s="437"/>
      <c r="F277" s="437"/>
      <c r="G277" s="437"/>
      <c r="H277" s="437"/>
      <c r="I277" s="437"/>
      <c r="J277" s="437"/>
      <c r="K277" s="437"/>
      <c r="L277" s="437"/>
      <c r="M277" s="437"/>
      <c r="N277" s="437"/>
      <c r="O277" s="437"/>
      <c r="P277" s="437"/>
      <c r="Q277" s="437"/>
      <c r="R277" s="437"/>
      <c r="S277" s="437"/>
      <c r="T277" s="437"/>
      <c r="U277" s="437"/>
      <c r="V277" s="437"/>
      <c r="W277" s="437"/>
      <c r="X277" s="437"/>
      <c r="Y277" s="437"/>
      <c r="Z277" s="437"/>
    </row>
    <row r="278" spans="1:26" ht="12.75">
      <c r="A278" s="437"/>
      <c r="B278" s="437"/>
      <c r="C278" s="451"/>
      <c r="D278" s="452"/>
      <c r="E278" s="437"/>
      <c r="F278" s="437"/>
      <c r="G278" s="437"/>
      <c r="H278" s="437"/>
      <c r="I278" s="437"/>
      <c r="J278" s="437"/>
      <c r="K278" s="437"/>
      <c r="L278" s="437"/>
      <c r="M278" s="437"/>
      <c r="N278" s="437"/>
      <c r="O278" s="437"/>
      <c r="P278" s="437"/>
      <c r="Q278" s="437"/>
      <c r="R278" s="437"/>
      <c r="S278" s="437"/>
      <c r="T278" s="437"/>
      <c r="U278" s="437"/>
      <c r="V278" s="437"/>
      <c r="W278" s="437"/>
      <c r="X278" s="437"/>
      <c r="Y278" s="437"/>
      <c r="Z278" s="437"/>
    </row>
    <row r="279" spans="1:26" ht="12.75">
      <c r="A279" s="437"/>
      <c r="B279" s="437"/>
      <c r="C279" s="451"/>
      <c r="D279" s="452"/>
      <c r="E279" s="437"/>
      <c r="F279" s="437"/>
      <c r="G279" s="437"/>
      <c r="H279" s="437"/>
      <c r="I279" s="437"/>
      <c r="J279" s="437"/>
      <c r="K279" s="437"/>
      <c r="L279" s="437"/>
      <c r="M279" s="437"/>
      <c r="N279" s="437"/>
      <c r="O279" s="437"/>
      <c r="P279" s="437"/>
      <c r="Q279" s="437"/>
      <c r="R279" s="437"/>
      <c r="S279" s="437"/>
      <c r="T279" s="437"/>
      <c r="U279" s="437"/>
      <c r="V279" s="437"/>
      <c r="W279" s="437"/>
      <c r="X279" s="437"/>
      <c r="Y279" s="437"/>
      <c r="Z279" s="437"/>
    </row>
    <row r="280" spans="1:26" ht="12.75">
      <c r="A280" s="437"/>
      <c r="B280" s="437"/>
      <c r="C280" s="451"/>
      <c r="D280" s="452"/>
      <c r="E280" s="437"/>
      <c r="F280" s="437"/>
      <c r="G280" s="437"/>
      <c r="H280" s="437"/>
      <c r="I280" s="437"/>
      <c r="J280" s="437"/>
      <c r="K280" s="437"/>
      <c r="L280" s="437"/>
      <c r="M280" s="437"/>
      <c r="N280" s="437"/>
      <c r="O280" s="437"/>
      <c r="P280" s="437"/>
      <c r="Q280" s="437"/>
      <c r="R280" s="437"/>
      <c r="S280" s="437"/>
      <c r="T280" s="437"/>
      <c r="U280" s="437"/>
      <c r="V280" s="437"/>
      <c r="W280" s="437"/>
      <c r="X280" s="437"/>
      <c r="Y280" s="437"/>
      <c r="Z280" s="437"/>
    </row>
    <row r="281" spans="1:26" ht="12.75">
      <c r="A281" s="437"/>
      <c r="B281" s="437"/>
      <c r="C281" s="451"/>
      <c r="D281" s="452"/>
      <c r="E281" s="437"/>
      <c r="F281" s="437"/>
      <c r="G281" s="437"/>
      <c r="H281" s="437"/>
      <c r="I281" s="437"/>
      <c r="J281" s="437"/>
      <c r="K281" s="437"/>
      <c r="L281" s="437"/>
      <c r="M281" s="437"/>
      <c r="N281" s="437"/>
      <c r="O281" s="437"/>
      <c r="P281" s="437"/>
      <c r="Q281" s="437"/>
      <c r="R281" s="437"/>
      <c r="S281" s="437"/>
      <c r="T281" s="437"/>
      <c r="U281" s="437"/>
      <c r="V281" s="437"/>
      <c r="W281" s="437"/>
      <c r="X281" s="437"/>
      <c r="Y281" s="437"/>
      <c r="Z281" s="437"/>
    </row>
    <row r="282" spans="1:26" ht="12.75">
      <c r="A282" s="437"/>
      <c r="B282" s="437"/>
      <c r="C282" s="451"/>
      <c r="D282" s="452"/>
      <c r="E282" s="437"/>
      <c r="F282" s="437"/>
      <c r="G282" s="437"/>
      <c r="H282" s="437"/>
      <c r="I282" s="437"/>
      <c r="J282" s="437"/>
      <c r="K282" s="437"/>
      <c r="L282" s="437"/>
      <c r="M282" s="437"/>
      <c r="N282" s="437"/>
      <c r="O282" s="437"/>
      <c r="P282" s="437"/>
      <c r="Q282" s="437"/>
      <c r="R282" s="437"/>
      <c r="S282" s="437"/>
      <c r="T282" s="437"/>
      <c r="U282" s="437"/>
      <c r="V282" s="437"/>
      <c r="W282" s="437"/>
      <c r="X282" s="437"/>
      <c r="Y282" s="437"/>
      <c r="Z282" s="437"/>
    </row>
    <row r="283" spans="1:26" ht="12.75">
      <c r="A283" s="437"/>
      <c r="B283" s="437"/>
      <c r="C283" s="451"/>
      <c r="D283" s="452"/>
      <c r="E283" s="437"/>
      <c r="F283" s="437"/>
      <c r="G283" s="437"/>
      <c r="H283" s="437"/>
      <c r="I283" s="437"/>
      <c r="J283" s="437"/>
      <c r="K283" s="437"/>
      <c r="L283" s="437"/>
      <c r="M283" s="437"/>
      <c r="N283" s="437"/>
      <c r="O283" s="437"/>
      <c r="P283" s="437"/>
      <c r="Q283" s="437"/>
      <c r="R283" s="437"/>
      <c r="S283" s="437"/>
      <c r="T283" s="437"/>
      <c r="U283" s="437"/>
      <c r="V283" s="437"/>
      <c r="W283" s="437"/>
      <c r="X283" s="437"/>
      <c r="Y283" s="437"/>
      <c r="Z283" s="437"/>
    </row>
    <row r="284" spans="1:26" ht="12.75">
      <c r="A284" s="437"/>
      <c r="B284" s="437"/>
      <c r="C284" s="451"/>
      <c r="D284" s="452"/>
      <c r="E284" s="437"/>
      <c r="F284" s="437"/>
      <c r="G284" s="437"/>
      <c r="H284" s="437"/>
      <c r="I284" s="437"/>
      <c r="J284" s="437"/>
      <c r="K284" s="437"/>
      <c r="L284" s="437"/>
      <c r="M284" s="437"/>
      <c r="N284" s="437"/>
      <c r="O284" s="437"/>
      <c r="P284" s="437"/>
      <c r="Q284" s="437"/>
      <c r="R284" s="437"/>
      <c r="S284" s="437"/>
      <c r="T284" s="437"/>
      <c r="U284" s="437"/>
      <c r="V284" s="437"/>
      <c r="W284" s="437"/>
      <c r="X284" s="437"/>
      <c r="Y284" s="437"/>
      <c r="Z284" s="437"/>
    </row>
    <row r="285" spans="1:26" ht="12.75">
      <c r="A285" s="437"/>
      <c r="B285" s="437"/>
      <c r="C285" s="451"/>
      <c r="D285" s="452"/>
      <c r="E285" s="437"/>
      <c r="F285" s="437"/>
      <c r="G285" s="437"/>
      <c r="H285" s="437"/>
      <c r="I285" s="437"/>
      <c r="J285" s="437"/>
      <c r="K285" s="437"/>
      <c r="L285" s="437"/>
      <c r="M285" s="437"/>
      <c r="N285" s="437"/>
      <c r="O285" s="437"/>
      <c r="P285" s="437"/>
      <c r="Q285" s="437"/>
      <c r="R285" s="437"/>
      <c r="S285" s="437"/>
      <c r="T285" s="437"/>
      <c r="U285" s="437"/>
      <c r="V285" s="437"/>
      <c r="W285" s="437"/>
      <c r="X285" s="437"/>
      <c r="Y285" s="437"/>
      <c r="Z285" s="437"/>
    </row>
    <row r="286" spans="1:26" ht="12.75">
      <c r="A286" s="437"/>
      <c r="B286" s="437"/>
      <c r="C286" s="451"/>
      <c r="D286" s="452"/>
      <c r="E286" s="437"/>
      <c r="F286" s="437"/>
      <c r="G286" s="437"/>
      <c r="H286" s="437"/>
      <c r="I286" s="437"/>
      <c r="J286" s="437"/>
      <c r="K286" s="437"/>
      <c r="L286" s="437"/>
      <c r="M286" s="437"/>
      <c r="N286" s="437"/>
      <c r="O286" s="437"/>
      <c r="P286" s="437"/>
      <c r="Q286" s="437"/>
      <c r="R286" s="437"/>
      <c r="S286" s="437"/>
      <c r="T286" s="437"/>
      <c r="U286" s="437"/>
      <c r="V286" s="437"/>
      <c r="W286" s="437"/>
      <c r="X286" s="437"/>
      <c r="Y286" s="437"/>
      <c r="Z286" s="437"/>
    </row>
    <row r="287" spans="1:26" ht="12.75">
      <c r="A287" s="437"/>
      <c r="B287" s="437"/>
      <c r="C287" s="451"/>
      <c r="D287" s="452"/>
      <c r="E287" s="437"/>
      <c r="F287" s="437"/>
      <c r="G287" s="437"/>
      <c r="H287" s="437"/>
      <c r="I287" s="437"/>
      <c r="J287" s="437"/>
      <c r="K287" s="437"/>
      <c r="L287" s="437"/>
      <c r="M287" s="437"/>
      <c r="N287" s="437"/>
      <c r="O287" s="437"/>
      <c r="P287" s="437"/>
      <c r="Q287" s="437"/>
      <c r="R287" s="437"/>
      <c r="S287" s="437"/>
      <c r="T287" s="437"/>
      <c r="U287" s="437"/>
      <c r="V287" s="437"/>
      <c r="W287" s="437"/>
      <c r="X287" s="437"/>
      <c r="Y287" s="437"/>
      <c r="Z287" s="437"/>
    </row>
    <row r="288" spans="1:26" ht="12.75">
      <c r="A288" s="437"/>
      <c r="B288" s="437"/>
      <c r="C288" s="451"/>
      <c r="D288" s="452"/>
      <c r="E288" s="437"/>
      <c r="F288" s="437"/>
      <c r="G288" s="437"/>
      <c r="H288" s="437"/>
      <c r="I288" s="437"/>
      <c r="J288" s="437"/>
      <c r="K288" s="437"/>
      <c r="L288" s="437"/>
      <c r="M288" s="437"/>
      <c r="N288" s="437"/>
      <c r="O288" s="437"/>
      <c r="P288" s="437"/>
      <c r="Q288" s="437"/>
      <c r="R288" s="437"/>
      <c r="S288" s="437"/>
      <c r="T288" s="437"/>
      <c r="U288" s="437"/>
      <c r="V288" s="437"/>
      <c r="W288" s="437"/>
      <c r="X288" s="437"/>
      <c r="Y288" s="437"/>
      <c r="Z288" s="437"/>
    </row>
    <row r="289" spans="1:26" ht="12.75">
      <c r="A289" s="437"/>
      <c r="B289" s="437"/>
      <c r="C289" s="451"/>
      <c r="D289" s="452"/>
      <c r="E289" s="437"/>
      <c r="F289" s="437"/>
      <c r="G289" s="437"/>
      <c r="H289" s="437"/>
      <c r="I289" s="437"/>
      <c r="J289" s="437"/>
      <c r="K289" s="437"/>
      <c r="L289" s="437"/>
      <c r="M289" s="437"/>
      <c r="N289" s="437"/>
      <c r="O289" s="437"/>
      <c r="P289" s="437"/>
      <c r="Q289" s="437"/>
      <c r="R289" s="437"/>
      <c r="S289" s="437"/>
      <c r="T289" s="437"/>
      <c r="U289" s="437"/>
      <c r="V289" s="437"/>
      <c r="W289" s="437"/>
      <c r="X289" s="437"/>
      <c r="Y289" s="437"/>
      <c r="Z289" s="437"/>
    </row>
    <row r="290" spans="1:26" ht="12.75">
      <c r="A290" s="437"/>
      <c r="B290" s="437"/>
      <c r="C290" s="451"/>
      <c r="D290" s="452"/>
      <c r="E290" s="437"/>
      <c r="F290" s="437"/>
      <c r="G290" s="437"/>
      <c r="H290" s="437"/>
      <c r="I290" s="437"/>
      <c r="J290" s="437"/>
      <c r="K290" s="437"/>
      <c r="L290" s="437"/>
      <c r="M290" s="437"/>
      <c r="N290" s="437"/>
      <c r="O290" s="437"/>
      <c r="P290" s="437"/>
      <c r="Q290" s="437"/>
      <c r="R290" s="437"/>
      <c r="S290" s="437"/>
      <c r="T290" s="437"/>
      <c r="U290" s="437"/>
      <c r="V290" s="437"/>
      <c r="W290" s="437"/>
      <c r="X290" s="437"/>
      <c r="Y290" s="437"/>
      <c r="Z290" s="437"/>
    </row>
    <row r="291" spans="1:26" ht="12.75">
      <c r="A291" s="437"/>
      <c r="B291" s="437"/>
      <c r="C291" s="451"/>
      <c r="D291" s="452"/>
      <c r="E291" s="437"/>
      <c r="F291" s="437"/>
      <c r="G291" s="437"/>
      <c r="H291" s="437"/>
      <c r="I291" s="437"/>
      <c r="J291" s="437"/>
      <c r="K291" s="437"/>
      <c r="L291" s="437"/>
      <c r="M291" s="437"/>
      <c r="N291" s="437"/>
      <c r="O291" s="437"/>
      <c r="P291" s="437"/>
      <c r="Q291" s="437"/>
      <c r="R291" s="437"/>
      <c r="S291" s="437"/>
      <c r="T291" s="437"/>
      <c r="U291" s="437"/>
      <c r="V291" s="437"/>
      <c r="W291" s="437"/>
      <c r="X291" s="437"/>
      <c r="Y291" s="437"/>
      <c r="Z291" s="437"/>
    </row>
    <row r="292" spans="1:26" ht="12.75">
      <c r="A292" s="437"/>
      <c r="B292" s="437"/>
      <c r="C292" s="451"/>
      <c r="D292" s="452"/>
      <c r="E292" s="437"/>
      <c r="F292" s="437"/>
      <c r="G292" s="437"/>
      <c r="H292" s="437"/>
      <c r="I292" s="437"/>
      <c r="J292" s="437"/>
      <c r="K292" s="437"/>
      <c r="L292" s="437"/>
      <c r="M292" s="437"/>
      <c r="N292" s="437"/>
      <c r="O292" s="437"/>
      <c r="P292" s="437"/>
      <c r="Q292" s="437"/>
      <c r="R292" s="437"/>
      <c r="S292" s="437"/>
      <c r="T292" s="437"/>
      <c r="U292" s="437"/>
      <c r="V292" s="437"/>
      <c r="W292" s="437"/>
      <c r="X292" s="437"/>
      <c r="Y292" s="437"/>
      <c r="Z292" s="437"/>
    </row>
    <row r="293" spans="1:26" ht="12.75">
      <c r="A293" s="437"/>
      <c r="B293" s="437"/>
      <c r="C293" s="451"/>
      <c r="D293" s="452"/>
      <c r="E293" s="437"/>
      <c r="F293" s="437"/>
      <c r="G293" s="437"/>
      <c r="H293" s="437"/>
      <c r="I293" s="437"/>
      <c r="J293" s="437"/>
      <c r="K293" s="437"/>
      <c r="L293" s="437"/>
      <c r="M293" s="437"/>
      <c r="N293" s="437"/>
      <c r="O293" s="437"/>
      <c r="P293" s="437"/>
      <c r="Q293" s="437"/>
      <c r="R293" s="437"/>
      <c r="S293" s="437"/>
      <c r="T293" s="437"/>
      <c r="U293" s="437"/>
      <c r="V293" s="437"/>
      <c r="W293" s="437"/>
      <c r="X293" s="437"/>
      <c r="Y293" s="437"/>
      <c r="Z293" s="437"/>
    </row>
    <row r="294" spans="1:26" ht="12.75">
      <c r="A294" s="437"/>
      <c r="B294" s="437"/>
      <c r="C294" s="451"/>
      <c r="D294" s="452"/>
      <c r="E294" s="437"/>
      <c r="F294" s="437"/>
      <c r="G294" s="437"/>
      <c r="H294" s="437"/>
      <c r="I294" s="437"/>
      <c r="J294" s="437"/>
      <c r="K294" s="437"/>
      <c r="L294" s="437"/>
      <c r="M294" s="437"/>
      <c r="N294" s="437"/>
      <c r="O294" s="437"/>
      <c r="P294" s="437"/>
      <c r="Q294" s="437"/>
      <c r="R294" s="437"/>
      <c r="S294" s="437"/>
      <c r="T294" s="437"/>
      <c r="U294" s="437"/>
      <c r="V294" s="437"/>
      <c r="W294" s="437"/>
      <c r="X294" s="437"/>
      <c r="Y294" s="437"/>
      <c r="Z294" s="437"/>
    </row>
    <row r="295" spans="1:26" ht="12.75">
      <c r="A295" s="437"/>
      <c r="B295" s="437"/>
      <c r="C295" s="451"/>
      <c r="D295" s="452"/>
      <c r="E295" s="437"/>
      <c r="F295" s="437"/>
      <c r="G295" s="437"/>
      <c r="H295" s="437"/>
      <c r="I295" s="437"/>
      <c r="J295" s="437"/>
      <c r="K295" s="437"/>
      <c r="L295" s="437"/>
      <c r="M295" s="437"/>
      <c r="N295" s="437"/>
      <c r="O295" s="437"/>
      <c r="P295" s="437"/>
      <c r="Q295" s="437"/>
      <c r="R295" s="437"/>
      <c r="S295" s="437"/>
      <c r="T295" s="437"/>
      <c r="U295" s="437"/>
      <c r="V295" s="437"/>
      <c r="W295" s="437"/>
      <c r="X295" s="437"/>
      <c r="Y295" s="437"/>
      <c r="Z295" s="437"/>
    </row>
    <row r="296" spans="1:26" ht="12.75">
      <c r="A296" s="437"/>
      <c r="B296" s="437"/>
      <c r="C296" s="451"/>
      <c r="D296" s="452"/>
      <c r="E296" s="437"/>
      <c r="F296" s="437"/>
      <c r="G296" s="437"/>
      <c r="H296" s="437"/>
      <c r="I296" s="437"/>
      <c r="J296" s="437"/>
      <c r="K296" s="437"/>
      <c r="L296" s="437"/>
      <c r="M296" s="437"/>
      <c r="N296" s="437"/>
      <c r="O296" s="437"/>
      <c r="P296" s="437"/>
      <c r="Q296" s="437"/>
      <c r="R296" s="437"/>
      <c r="S296" s="437"/>
      <c r="T296" s="437"/>
      <c r="U296" s="437"/>
      <c r="V296" s="437"/>
      <c r="W296" s="437"/>
      <c r="X296" s="437"/>
      <c r="Y296" s="437"/>
      <c r="Z296" s="437"/>
    </row>
    <row r="297" spans="1:26" ht="12.75">
      <c r="A297" s="437"/>
      <c r="B297" s="437"/>
      <c r="C297" s="451"/>
      <c r="D297" s="452"/>
      <c r="E297" s="437"/>
      <c r="F297" s="437"/>
      <c r="G297" s="437"/>
      <c r="H297" s="437"/>
      <c r="I297" s="437"/>
      <c r="J297" s="437"/>
      <c r="K297" s="437"/>
      <c r="L297" s="437"/>
      <c r="M297" s="437"/>
      <c r="N297" s="437"/>
      <c r="O297" s="437"/>
      <c r="P297" s="437"/>
      <c r="Q297" s="437"/>
      <c r="R297" s="437"/>
      <c r="S297" s="437"/>
      <c r="T297" s="437"/>
      <c r="U297" s="437"/>
      <c r="V297" s="437"/>
      <c r="W297" s="437"/>
      <c r="X297" s="437"/>
      <c r="Y297" s="437"/>
      <c r="Z297" s="437"/>
    </row>
    <row r="298" spans="1:26" ht="12.75">
      <c r="A298" s="437"/>
      <c r="B298" s="437"/>
      <c r="C298" s="451"/>
      <c r="D298" s="452"/>
      <c r="E298" s="437"/>
      <c r="F298" s="437"/>
      <c r="G298" s="437"/>
      <c r="H298" s="437"/>
      <c r="I298" s="437"/>
      <c r="J298" s="437"/>
      <c r="K298" s="437"/>
      <c r="L298" s="437"/>
      <c r="M298" s="437"/>
      <c r="N298" s="437"/>
      <c r="O298" s="437"/>
      <c r="P298" s="437"/>
      <c r="Q298" s="437"/>
      <c r="R298" s="437"/>
      <c r="S298" s="437"/>
      <c r="T298" s="437"/>
      <c r="U298" s="437"/>
      <c r="V298" s="437"/>
      <c r="W298" s="437"/>
      <c r="X298" s="437"/>
      <c r="Y298" s="437"/>
      <c r="Z298" s="437"/>
    </row>
    <row r="299" spans="1:26" ht="12.75">
      <c r="A299" s="437"/>
      <c r="B299" s="437"/>
      <c r="C299" s="451"/>
      <c r="D299" s="452"/>
      <c r="E299" s="437"/>
      <c r="F299" s="437"/>
      <c r="G299" s="437"/>
      <c r="H299" s="437"/>
      <c r="I299" s="437"/>
      <c r="J299" s="437"/>
      <c r="K299" s="437"/>
      <c r="L299" s="437"/>
      <c r="M299" s="437"/>
      <c r="N299" s="437"/>
      <c r="O299" s="437"/>
      <c r="P299" s="437"/>
      <c r="Q299" s="437"/>
      <c r="R299" s="437"/>
      <c r="S299" s="437"/>
      <c r="T299" s="437"/>
      <c r="U299" s="437"/>
      <c r="V299" s="437"/>
      <c r="W299" s="437"/>
      <c r="X299" s="437"/>
      <c r="Y299" s="437"/>
      <c r="Z299" s="437"/>
    </row>
    <row r="300" spans="1:26" ht="12.75">
      <c r="A300" s="437"/>
      <c r="B300" s="437"/>
      <c r="C300" s="451"/>
      <c r="D300" s="452"/>
      <c r="E300" s="437"/>
      <c r="F300" s="437"/>
      <c r="G300" s="437"/>
      <c r="H300" s="437"/>
      <c r="I300" s="437"/>
      <c r="J300" s="437"/>
      <c r="K300" s="437"/>
      <c r="L300" s="437"/>
      <c r="M300" s="437"/>
      <c r="N300" s="437"/>
      <c r="O300" s="437"/>
      <c r="P300" s="437"/>
      <c r="Q300" s="437"/>
      <c r="R300" s="437"/>
      <c r="S300" s="437"/>
      <c r="T300" s="437"/>
      <c r="U300" s="437"/>
      <c r="V300" s="437"/>
      <c r="W300" s="437"/>
      <c r="X300" s="437"/>
      <c r="Y300" s="437"/>
      <c r="Z300" s="437"/>
    </row>
    <row r="301" spans="1:26" ht="12.75">
      <c r="A301" s="437"/>
      <c r="B301" s="437"/>
      <c r="C301" s="451"/>
      <c r="D301" s="452"/>
      <c r="E301" s="437"/>
      <c r="F301" s="437"/>
      <c r="G301" s="437"/>
      <c r="H301" s="437"/>
      <c r="I301" s="437"/>
      <c r="J301" s="437"/>
      <c r="K301" s="437"/>
      <c r="L301" s="437"/>
      <c r="M301" s="437"/>
      <c r="N301" s="437"/>
      <c r="O301" s="437"/>
      <c r="P301" s="437"/>
      <c r="Q301" s="437"/>
      <c r="R301" s="437"/>
      <c r="S301" s="437"/>
      <c r="T301" s="437"/>
      <c r="U301" s="437"/>
      <c r="V301" s="437"/>
      <c r="W301" s="437"/>
      <c r="X301" s="437"/>
      <c r="Y301" s="437"/>
      <c r="Z301" s="437"/>
    </row>
    <row r="302" spans="1:26" ht="12.75">
      <c r="A302" s="437"/>
      <c r="B302" s="437"/>
      <c r="C302" s="451"/>
      <c r="D302" s="452"/>
      <c r="E302" s="437"/>
      <c r="F302" s="437"/>
      <c r="G302" s="437"/>
      <c r="H302" s="437"/>
      <c r="I302" s="437"/>
      <c r="J302" s="437"/>
      <c r="K302" s="437"/>
      <c r="L302" s="437"/>
      <c r="M302" s="437"/>
      <c r="N302" s="437"/>
      <c r="O302" s="437"/>
      <c r="P302" s="437"/>
      <c r="Q302" s="437"/>
      <c r="R302" s="437"/>
      <c r="S302" s="437"/>
      <c r="T302" s="437"/>
      <c r="U302" s="437"/>
      <c r="V302" s="437"/>
      <c r="W302" s="437"/>
      <c r="X302" s="437"/>
      <c r="Y302" s="437"/>
      <c r="Z302" s="437"/>
    </row>
    <row r="303" spans="1:26" ht="12.75">
      <c r="A303" s="437"/>
      <c r="B303" s="437"/>
      <c r="C303" s="451"/>
      <c r="D303" s="452"/>
      <c r="E303" s="437"/>
      <c r="F303" s="437"/>
      <c r="G303" s="437"/>
      <c r="H303" s="437"/>
      <c r="I303" s="437"/>
      <c r="J303" s="437"/>
      <c r="K303" s="437"/>
      <c r="L303" s="437"/>
      <c r="M303" s="437"/>
      <c r="N303" s="437"/>
      <c r="O303" s="437"/>
      <c r="P303" s="437"/>
      <c r="Q303" s="437"/>
      <c r="R303" s="437"/>
      <c r="S303" s="437"/>
      <c r="T303" s="437"/>
      <c r="U303" s="437"/>
      <c r="V303" s="437"/>
      <c r="W303" s="437"/>
      <c r="X303" s="437"/>
      <c r="Y303" s="437"/>
      <c r="Z303" s="437"/>
    </row>
    <row r="304" spans="1:26" ht="12.75">
      <c r="A304" s="437"/>
      <c r="B304" s="437"/>
      <c r="C304" s="451"/>
      <c r="D304" s="452"/>
      <c r="E304" s="437"/>
      <c r="F304" s="437"/>
      <c r="G304" s="437"/>
      <c r="H304" s="437"/>
      <c r="I304" s="437"/>
      <c r="J304" s="437"/>
      <c r="K304" s="437"/>
      <c r="L304" s="437"/>
      <c r="M304" s="437"/>
      <c r="N304" s="437"/>
      <c r="O304" s="437"/>
      <c r="P304" s="437"/>
      <c r="Q304" s="437"/>
      <c r="R304" s="437"/>
      <c r="S304" s="437"/>
      <c r="T304" s="437"/>
      <c r="U304" s="437"/>
      <c r="V304" s="437"/>
      <c r="W304" s="437"/>
      <c r="X304" s="437"/>
      <c r="Y304" s="437"/>
      <c r="Z304" s="437"/>
    </row>
    <row r="305" spans="1:26" ht="12.75">
      <c r="A305" s="437"/>
      <c r="B305" s="437"/>
      <c r="C305" s="451"/>
      <c r="D305" s="452"/>
      <c r="E305" s="437"/>
      <c r="F305" s="437"/>
      <c r="G305" s="437"/>
      <c r="H305" s="437"/>
      <c r="I305" s="437"/>
      <c r="J305" s="437"/>
      <c r="K305" s="437"/>
      <c r="L305" s="437"/>
      <c r="M305" s="437"/>
      <c r="N305" s="437"/>
      <c r="O305" s="437"/>
      <c r="P305" s="437"/>
      <c r="Q305" s="437"/>
      <c r="R305" s="437"/>
      <c r="S305" s="437"/>
      <c r="T305" s="437"/>
      <c r="U305" s="437"/>
      <c r="V305" s="437"/>
      <c r="W305" s="437"/>
      <c r="X305" s="437"/>
      <c r="Y305" s="437"/>
      <c r="Z305" s="437"/>
    </row>
    <row r="306" spans="1:26" ht="12.75">
      <c r="A306" s="437"/>
      <c r="B306" s="437"/>
      <c r="C306" s="451"/>
      <c r="D306" s="452"/>
      <c r="E306" s="437"/>
      <c r="F306" s="437"/>
      <c r="G306" s="437"/>
      <c r="H306" s="437"/>
      <c r="I306" s="437"/>
      <c r="J306" s="437"/>
      <c r="K306" s="437"/>
      <c r="L306" s="437"/>
      <c r="M306" s="437"/>
      <c r="N306" s="437"/>
      <c r="O306" s="437"/>
      <c r="P306" s="437"/>
      <c r="Q306" s="437"/>
      <c r="R306" s="437"/>
      <c r="S306" s="437"/>
      <c r="T306" s="437"/>
      <c r="U306" s="437"/>
      <c r="V306" s="437"/>
      <c r="W306" s="437"/>
      <c r="X306" s="437"/>
      <c r="Y306" s="437"/>
      <c r="Z306" s="437"/>
    </row>
    <row r="307" spans="1:26" ht="12.75">
      <c r="A307" s="437"/>
      <c r="B307" s="437"/>
      <c r="C307" s="451"/>
      <c r="D307" s="452"/>
      <c r="E307" s="437"/>
      <c r="F307" s="437"/>
      <c r="G307" s="437"/>
      <c r="H307" s="437"/>
      <c r="I307" s="437"/>
      <c r="J307" s="437"/>
      <c r="K307" s="437"/>
      <c r="L307" s="437"/>
      <c r="M307" s="437"/>
      <c r="N307" s="437"/>
      <c r="O307" s="437"/>
      <c r="P307" s="437"/>
      <c r="Q307" s="437"/>
      <c r="R307" s="437"/>
      <c r="S307" s="437"/>
      <c r="T307" s="437"/>
      <c r="U307" s="437"/>
      <c r="V307" s="437"/>
      <c r="W307" s="437"/>
      <c r="X307" s="437"/>
      <c r="Y307" s="437"/>
      <c r="Z307" s="437"/>
    </row>
    <row r="308" spans="1:26" ht="12.75">
      <c r="A308" s="437"/>
      <c r="B308" s="437"/>
      <c r="C308" s="451"/>
      <c r="D308" s="452"/>
      <c r="E308" s="437"/>
      <c r="F308" s="437"/>
      <c r="G308" s="437"/>
      <c r="H308" s="437"/>
      <c r="I308" s="437"/>
      <c r="J308" s="437"/>
      <c r="K308" s="437"/>
      <c r="L308" s="437"/>
      <c r="M308" s="437"/>
      <c r="N308" s="437"/>
      <c r="O308" s="437"/>
      <c r="P308" s="437"/>
      <c r="Q308" s="437"/>
      <c r="R308" s="437"/>
      <c r="S308" s="437"/>
      <c r="T308" s="437"/>
      <c r="U308" s="437"/>
      <c r="V308" s="437"/>
      <c r="W308" s="437"/>
      <c r="X308" s="437"/>
      <c r="Y308" s="437"/>
      <c r="Z308" s="437"/>
    </row>
    <row r="309" spans="1:26" ht="12.75">
      <c r="A309" s="437"/>
      <c r="B309" s="437"/>
      <c r="C309" s="451"/>
      <c r="D309" s="452"/>
      <c r="E309" s="437"/>
      <c r="F309" s="437"/>
      <c r="G309" s="437"/>
      <c r="H309" s="437"/>
      <c r="I309" s="437"/>
      <c r="J309" s="437"/>
      <c r="K309" s="437"/>
      <c r="L309" s="437"/>
      <c r="M309" s="437"/>
      <c r="N309" s="437"/>
      <c r="O309" s="437"/>
      <c r="P309" s="437"/>
      <c r="Q309" s="437"/>
      <c r="R309" s="437"/>
      <c r="S309" s="437"/>
      <c r="T309" s="437"/>
      <c r="U309" s="437"/>
      <c r="V309" s="437"/>
      <c r="W309" s="437"/>
      <c r="X309" s="437"/>
      <c r="Y309" s="437"/>
      <c r="Z309" s="437"/>
    </row>
    <row r="310" spans="1:26" ht="12.75">
      <c r="A310" s="437"/>
      <c r="B310" s="437"/>
      <c r="C310" s="451"/>
      <c r="D310" s="452"/>
      <c r="E310" s="437"/>
      <c r="F310" s="437"/>
      <c r="G310" s="437"/>
      <c r="H310" s="437"/>
      <c r="I310" s="437"/>
      <c r="J310" s="437"/>
      <c r="K310" s="437"/>
      <c r="L310" s="437"/>
      <c r="M310" s="437"/>
      <c r="N310" s="437"/>
      <c r="O310" s="437"/>
      <c r="P310" s="437"/>
      <c r="Q310" s="437"/>
      <c r="R310" s="437"/>
      <c r="S310" s="437"/>
      <c r="T310" s="437"/>
      <c r="U310" s="437"/>
      <c r="V310" s="437"/>
      <c r="W310" s="437"/>
      <c r="X310" s="437"/>
      <c r="Y310" s="437"/>
      <c r="Z310" s="437"/>
    </row>
    <row r="311" spans="1:26" ht="12.75">
      <c r="A311" s="437"/>
      <c r="B311" s="437"/>
      <c r="C311" s="451"/>
      <c r="D311" s="452"/>
      <c r="E311" s="437"/>
      <c r="F311" s="437"/>
      <c r="G311" s="437"/>
      <c r="H311" s="437"/>
      <c r="I311" s="437"/>
      <c r="J311" s="437"/>
      <c r="K311" s="437"/>
      <c r="L311" s="437"/>
      <c r="M311" s="437"/>
      <c r="N311" s="437"/>
      <c r="O311" s="437"/>
      <c r="P311" s="437"/>
      <c r="Q311" s="437"/>
      <c r="R311" s="437"/>
      <c r="S311" s="437"/>
      <c r="T311" s="437"/>
      <c r="U311" s="437"/>
      <c r="V311" s="437"/>
      <c r="W311" s="437"/>
      <c r="X311" s="437"/>
      <c r="Y311" s="437"/>
      <c r="Z311" s="437"/>
    </row>
    <row r="312" spans="1:26" ht="12.75">
      <c r="A312" s="437"/>
      <c r="B312" s="437"/>
      <c r="C312" s="451"/>
      <c r="D312" s="452"/>
      <c r="E312" s="437"/>
      <c r="F312" s="437"/>
      <c r="G312" s="437"/>
      <c r="H312" s="437"/>
      <c r="I312" s="437"/>
      <c r="J312" s="437"/>
      <c r="K312" s="437"/>
      <c r="L312" s="437"/>
      <c r="M312" s="437"/>
      <c r="N312" s="437"/>
      <c r="O312" s="437"/>
      <c r="P312" s="437"/>
      <c r="Q312" s="437"/>
      <c r="R312" s="437"/>
      <c r="S312" s="437"/>
      <c r="T312" s="437"/>
      <c r="U312" s="437"/>
      <c r="V312" s="437"/>
      <c r="W312" s="437"/>
      <c r="X312" s="437"/>
      <c r="Y312" s="437"/>
      <c r="Z312" s="437"/>
    </row>
    <row r="313" spans="1:26" ht="12.75">
      <c r="A313" s="437"/>
      <c r="B313" s="437"/>
      <c r="C313" s="451"/>
      <c r="D313" s="452"/>
      <c r="E313" s="437"/>
      <c r="F313" s="437"/>
      <c r="G313" s="437"/>
      <c r="H313" s="437"/>
      <c r="I313" s="437"/>
      <c r="J313" s="437"/>
      <c r="K313" s="437"/>
      <c r="L313" s="437"/>
      <c r="M313" s="437"/>
      <c r="N313" s="437"/>
      <c r="O313" s="437"/>
      <c r="P313" s="437"/>
      <c r="Q313" s="437"/>
      <c r="R313" s="437"/>
      <c r="S313" s="437"/>
      <c r="T313" s="437"/>
      <c r="U313" s="437"/>
      <c r="V313" s="437"/>
      <c r="W313" s="437"/>
      <c r="X313" s="437"/>
      <c r="Y313" s="437"/>
      <c r="Z313" s="437"/>
    </row>
    <row r="314" spans="1:26" ht="12.75">
      <c r="A314" s="437"/>
      <c r="B314" s="437"/>
      <c r="C314" s="451"/>
      <c r="D314" s="452"/>
      <c r="E314" s="437"/>
      <c r="F314" s="437"/>
      <c r="G314" s="437"/>
      <c r="H314" s="437"/>
      <c r="I314" s="437"/>
      <c r="J314" s="437"/>
      <c r="K314" s="437"/>
      <c r="L314" s="437"/>
      <c r="M314" s="437"/>
      <c r="N314" s="437"/>
      <c r="O314" s="437"/>
      <c r="P314" s="437"/>
      <c r="Q314" s="437"/>
      <c r="R314" s="437"/>
      <c r="S314" s="437"/>
      <c r="T314" s="437"/>
      <c r="U314" s="437"/>
      <c r="V314" s="437"/>
      <c r="W314" s="437"/>
      <c r="X314" s="437"/>
      <c r="Y314" s="437"/>
      <c r="Z314" s="437"/>
    </row>
    <row r="315" spans="1:26" ht="12.75">
      <c r="A315" s="437"/>
      <c r="B315" s="437"/>
      <c r="C315" s="451"/>
      <c r="D315" s="452"/>
      <c r="E315" s="437"/>
      <c r="F315" s="437"/>
      <c r="G315" s="437"/>
      <c r="H315" s="437"/>
      <c r="I315" s="437"/>
      <c r="J315" s="437"/>
      <c r="K315" s="437"/>
      <c r="L315" s="437"/>
      <c r="M315" s="437"/>
      <c r="N315" s="437"/>
      <c r="O315" s="437"/>
      <c r="P315" s="437"/>
      <c r="Q315" s="437"/>
      <c r="R315" s="437"/>
      <c r="S315" s="437"/>
      <c r="T315" s="437"/>
      <c r="U315" s="437"/>
      <c r="V315" s="437"/>
      <c r="W315" s="437"/>
      <c r="X315" s="437"/>
      <c r="Y315" s="437"/>
      <c r="Z315" s="437"/>
    </row>
    <row r="316" spans="1:26" ht="12.75">
      <c r="A316" s="437"/>
      <c r="B316" s="437"/>
      <c r="C316" s="451"/>
      <c r="D316" s="452"/>
      <c r="E316" s="437"/>
      <c r="F316" s="437"/>
      <c r="G316" s="437"/>
      <c r="H316" s="437"/>
      <c r="I316" s="437"/>
      <c r="J316" s="437"/>
      <c r="K316" s="437"/>
      <c r="L316" s="437"/>
      <c r="M316" s="437"/>
      <c r="N316" s="437"/>
      <c r="O316" s="437"/>
      <c r="P316" s="437"/>
      <c r="Q316" s="437"/>
      <c r="R316" s="437"/>
      <c r="S316" s="437"/>
      <c r="T316" s="437"/>
      <c r="U316" s="437"/>
      <c r="V316" s="437"/>
      <c r="W316" s="437"/>
      <c r="X316" s="437"/>
      <c r="Y316" s="437"/>
      <c r="Z316" s="437"/>
    </row>
    <row r="317" spans="1:26" ht="12.75">
      <c r="A317" s="437"/>
      <c r="B317" s="437"/>
      <c r="C317" s="451"/>
      <c r="D317" s="452"/>
      <c r="E317" s="437"/>
      <c r="F317" s="437"/>
      <c r="G317" s="437"/>
      <c r="H317" s="437"/>
      <c r="I317" s="437"/>
      <c r="J317" s="437"/>
      <c r="K317" s="437"/>
      <c r="L317" s="437"/>
      <c r="M317" s="437"/>
      <c r="N317" s="437"/>
      <c r="O317" s="437"/>
      <c r="P317" s="437"/>
      <c r="Q317" s="437"/>
      <c r="R317" s="437"/>
      <c r="S317" s="437"/>
      <c r="T317" s="437"/>
      <c r="U317" s="437"/>
      <c r="V317" s="437"/>
      <c r="W317" s="437"/>
      <c r="X317" s="437"/>
      <c r="Y317" s="437"/>
      <c r="Z317" s="437"/>
    </row>
    <row r="318" spans="1:26" ht="12.75">
      <c r="A318" s="437"/>
      <c r="B318" s="437"/>
      <c r="C318" s="451"/>
      <c r="D318" s="452"/>
      <c r="E318" s="437"/>
      <c r="F318" s="437"/>
      <c r="G318" s="437"/>
      <c r="H318" s="437"/>
      <c r="I318" s="437"/>
      <c r="J318" s="437"/>
      <c r="K318" s="437"/>
      <c r="L318" s="437"/>
      <c r="M318" s="437"/>
      <c r="N318" s="437"/>
      <c r="O318" s="437"/>
      <c r="P318" s="437"/>
      <c r="Q318" s="437"/>
      <c r="R318" s="437"/>
      <c r="S318" s="437"/>
      <c r="T318" s="437"/>
      <c r="U318" s="437"/>
      <c r="V318" s="437"/>
      <c r="W318" s="437"/>
      <c r="X318" s="437"/>
      <c r="Y318" s="437"/>
      <c r="Z318" s="437"/>
    </row>
    <row r="319" spans="1:26" ht="12.75">
      <c r="A319" s="437"/>
      <c r="B319" s="437"/>
      <c r="C319" s="451"/>
      <c r="D319" s="452"/>
      <c r="E319" s="437"/>
      <c r="F319" s="437"/>
      <c r="G319" s="437"/>
      <c r="H319" s="437"/>
      <c r="I319" s="437"/>
      <c r="J319" s="437"/>
      <c r="K319" s="437"/>
      <c r="L319" s="437"/>
      <c r="M319" s="437"/>
      <c r="N319" s="437"/>
      <c r="O319" s="437"/>
      <c r="P319" s="437"/>
      <c r="Q319" s="437"/>
      <c r="R319" s="437"/>
      <c r="S319" s="437"/>
      <c r="T319" s="437"/>
      <c r="U319" s="437"/>
      <c r="V319" s="437"/>
      <c r="W319" s="437"/>
      <c r="X319" s="437"/>
      <c r="Y319" s="437"/>
      <c r="Z319" s="437"/>
    </row>
    <row r="320" spans="1:26" ht="12.75">
      <c r="A320" s="437"/>
      <c r="B320" s="437"/>
      <c r="C320" s="451"/>
      <c r="D320" s="452"/>
      <c r="E320" s="437"/>
      <c r="F320" s="437"/>
      <c r="G320" s="437"/>
      <c r="H320" s="437"/>
      <c r="I320" s="437"/>
      <c r="J320" s="437"/>
      <c r="K320" s="437"/>
      <c r="L320" s="437"/>
      <c r="M320" s="437"/>
      <c r="N320" s="437"/>
      <c r="O320" s="437"/>
      <c r="P320" s="437"/>
      <c r="Q320" s="437"/>
      <c r="R320" s="437"/>
      <c r="S320" s="437"/>
      <c r="T320" s="437"/>
      <c r="U320" s="437"/>
      <c r="V320" s="437"/>
      <c r="W320" s="437"/>
      <c r="X320" s="437"/>
      <c r="Y320" s="437"/>
      <c r="Z320" s="437"/>
    </row>
    <row r="321" spans="1:26" ht="12.75">
      <c r="A321" s="437"/>
      <c r="B321" s="437"/>
      <c r="C321" s="451"/>
      <c r="D321" s="452"/>
      <c r="E321" s="437"/>
      <c r="F321" s="437"/>
      <c r="G321" s="437"/>
      <c r="H321" s="437"/>
      <c r="I321" s="437"/>
      <c r="J321" s="437"/>
      <c r="K321" s="437"/>
      <c r="L321" s="437"/>
      <c r="M321" s="437"/>
      <c r="N321" s="437"/>
      <c r="O321" s="437"/>
      <c r="P321" s="437"/>
      <c r="Q321" s="437"/>
      <c r="R321" s="437"/>
      <c r="S321" s="437"/>
      <c r="T321" s="437"/>
      <c r="U321" s="437"/>
      <c r="V321" s="437"/>
      <c r="W321" s="437"/>
      <c r="X321" s="437"/>
      <c r="Y321" s="437"/>
      <c r="Z321" s="437"/>
    </row>
    <row r="322" spans="1:26" ht="12.75">
      <c r="A322" s="437"/>
      <c r="B322" s="437"/>
      <c r="C322" s="451"/>
      <c r="D322" s="452"/>
      <c r="E322" s="437"/>
      <c r="F322" s="437"/>
      <c r="G322" s="437"/>
      <c r="H322" s="437"/>
      <c r="I322" s="437"/>
      <c r="J322" s="437"/>
      <c r="K322" s="437"/>
      <c r="L322" s="437"/>
      <c r="M322" s="437"/>
      <c r="N322" s="437"/>
      <c r="O322" s="437"/>
      <c r="P322" s="437"/>
      <c r="Q322" s="437"/>
      <c r="R322" s="437"/>
      <c r="S322" s="437"/>
      <c r="T322" s="437"/>
      <c r="U322" s="437"/>
      <c r="V322" s="437"/>
      <c r="W322" s="437"/>
      <c r="X322" s="437"/>
      <c r="Y322" s="437"/>
      <c r="Z322" s="437"/>
    </row>
    <row r="323" spans="1:26" ht="12.75">
      <c r="A323" s="437"/>
      <c r="B323" s="437"/>
      <c r="C323" s="451"/>
      <c r="D323" s="452"/>
      <c r="E323" s="437"/>
      <c r="F323" s="437"/>
      <c r="G323" s="437"/>
      <c r="H323" s="437"/>
      <c r="I323" s="437"/>
      <c r="J323" s="437"/>
      <c r="K323" s="437"/>
      <c r="L323" s="437"/>
      <c r="M323" s="437"/>
      <c r="N323" s="437"/>
      <c r="O323" s="437"/>
      <c r="P323" s="437"/>
      <c r="Q323" s="437"/>
      <c r="R323" s="437"/>
      <c r="S323" s="437"/>
      <c r="T323" s="437"/>
      <c r="U323" s="437"/>
      <c r="V323" s="437"/>
      <c r="W323" s="437"/>
      <c r="X323" s="437"/>
      <c r="Y323" s="437"/>
      <c r="Z323" s="437"/>
    </row>
    <row r="324" spans="1:26" ht="12.75">
      <c r="A324" s="437"/>
      <c r="B324" s="437"/>
      <c r="C324" s="451"/>
      <c r="D324" s="452"/>
      <c r="E324" s="437"/>
      <c r="F324" s="437"/>
      <c r="G324" s="437"/>
      <c r="H324" s="437"/>
      <c r="I324" s="437"/>
      <c r="J324" s="437"/>
      <c r="K324" s="437"/>
      <c r="L324" s="437"/>
      <c r="M324" s="437"/>
      <c r="N324" s="437"/>
      <c r="O324" s="437"/>
      <c r="P324" s="437"/>
      <c r="Q324" s="437"/>
      <c r="R324" s="437"/>
      <c r="S324" s="437"/>
      <c r="T324" s="437"/>
      <c r="U324" s="437"/>
      <c r="V324" s="437"/>
      <c r="W324" s="437"/>
      <c r="X324" s="437"/>
      <c r="Y324" s="437"/>
      <c r="Z324" s="437"/>
    </row>
    <row r="325" spans="1:26" ht="12.75">
      <c r="A325" s="437"/>
      <c r="B325" s="437"/>
      <c r="C325" s="451"/>
      <c r="D325" s="452"/>
      <c r="E325" s="437"/>
      <c r="F325" s="437"/>
      <c r="G325" s="437"/>
      <c r="H325" s="437"/>
      <c r="I325" s="437"/>
      <c r="J325" s="437"/>
      <c r="K325" s="437"/>
      <c r="L325" s="437"/>
      <c r="M325" s="437"/>
      <c r="N325" s="437"/>
      <c r="O325" s="437"/>
      <c r="P325" s="437"/>
      <c r="Q325" s="437"/>
      <c r="R325" s="437"/>
      <c r="S325" s="437"/>
      <c r="T325" s="437"/>
      <c r="U325" s="437"/>
      <c r="V325" s="437"/>
      <c r="W325" s="437"/>
      <c r="X325" s="437"/>
      <c r="Y325" s="437"/>
      <c r="Z325" s="437"/>
    </row>
    <row r="326" spans="1:26" ht="12.75">
      <c r="A326" s="437"/>
      <c r="B326" s="437"/>
      <c r="C326" s="451"/>
      <c r="D326" s="452"/>
      <c r="E326" s="437"/>
      <c r="F326" s="437"/>
      <c r="G326" s="437"/>
      <c r="H326" s="437"/>
      <c r="I326" s="437"/>
      <c r="J326" s="437"/>
      <c r="K326" s="437"/>
      <c r="L326" s="437"/>
      <c r="M326" s="437"/>
      <c r="N326" s="437"/>
      <c r="O326" s="437"/>
      <c r="P326" s="437"/>
      <c r="Q326" s="437"/>
      <c r="R326" s="437"/>
      <c r="S326" s="437"/>
      <c r="T326" s="437"/>
      <c r="U326" s="437"/>
      <c r="V326" s="437"/>
      <c r="W326" s="437"/>
      <c r="X326" s="437"/>
      <c r="Y326" s="437"/>
      <c r="Z326" s="437"/>
    </row>
    <row r="327" spans="1:26" ht="12.75">
      <c r="A327" s="437"/>
      <c r="B327" s="437"/>
      <c r="C327" s="451"/>
      <c r="D327" s="452"/>
      <c r="E327" s="437"/>
      <c r="F327" s="437"/>
      <c r="G327" s="437"/>
      <c r="H327" s="437"/>
      <c r="I327" s="437"/>
      <c r="J327" s="437"/>
      <c r="K327" s="437"/>
      <c r="L327" s="437"/>
      <c r="M327" s="437"/>
      <c r="N327" s="437"/>
      <c r="O327" s="437"/>
      <c r="P327" s="437"/>
      <c r="Q327" s="437"/>
      <c r="R327" s="437"/>
      <c r="S327" s="437"/>
      <c r="T327" s="437"/>
      <c r="U327" s="437"/>
      <c r="V327" s="437"/>
      <c r="W327" s="437"/>
      <c r="X327" s="437"/>
      <c r="Y327" s="437"/>
      <c r="Z327" s="437"/>
    </row>
    <row r="328" spans="1:26" ht="12.75">
      <c r="A328" s="437"/>
      <c r="B328" s="437"/>
      <c r="C328" s="451"/>
      <c r="D328" s="452"/>
      <c r="E328" s="437"/>
      <c r="F328" s="437"/>
      <c r="G328" s="437"/>
      <c r="H328" s="437"/>
      <c r="I328" s="437"/>
      <c r="J328" s="437"/>
      <c r="K328" s="437"/>
      <c r="L328" s="437"/>
      <c r="M328" s="437"/>
      <c r="N328" s="437"/>
      <c r="O328" s="437"/>
      <c r="P328" s="437"/>
      <c r="Q328" s="437"/>
      <c r="R328" s="437"/>
      <c r="S328" s="437"/>
      <c r="T328" s="437"/>
      <c r="U328" s="437"/>
      <c r="V328" s="437"/>
      <c r="W328" s="437"/>
      <c r="X328" s="437"/>
      <c r="Y328" s="437"/>
      <c r="Z328" s="437"/>
    </row>
    <row r="329" spans="1:26" ht="12.75">
      <c r="A329" s="437"/>
      <c r="B329" s="437"/>
      <c r="C329" s="451"/>
      <c r="D329" s="452"/>
      <c r="E329" s="437"/>
      <c r="F329" s="437"/>
      <c r="G329" s="437"/>
      <c r="H329" s="437"/>
      <c r="I329" s="437"/>
      <c r="J329" s="437"/>
      <c r="K329" s="437"/>
      <c r="L329" s="437"/>
      <c r="M329" s="437"/>
      <c r="N329" s="437"/>
      <c r="O329" s="437"/>
      <c r="P329" s="437"/>
      <c r="Q329" s="437"/>
      <c r="R329" s="437"/>
      <c r="S329" s="437"/>
      <c r="T329" s="437"/>
      <c r="U329" s="437"/>
      <c r="V329" s="437"/>
      <c r="W329" s="437"/>
      <c r="X329" s="437"/>
      <c r="Y329" s="437"/>
      <c r="Z329" s="437"/>
    </row>
    <row r="330" spans="1:26" ht="12.75">
      <c r="A330" s="437"/>
      <c r="B330" s="437"/>
      <c r="C330" s="451"/>
      <c r="D330" s="452"/>
      <c r="E330" s="437"/>
      <c r="F330" s="437"/>
      <c r="G330" s="437"/>
      <c r="H330" s="437"/>
      <c r="I330" s="437"/>
      <c r="J330" s="437"/>
      <c r="K330" s="437"/>
      <c r="L330" s="437"/>
      <c r="M330" s="437"/>
      <c r="N330" s="437"/>
      <c r="O330" s="437"/>
      <c r="P330" s="437"/>
      <c r="Q330" s="437"/>
      <c r="R330" s="437"/>
      <c r="S330" s="437"/>
      <c r="T330" s="437"/>
      <c r="U330" s="437"/>
      <c r="V330" s="437"/>
      <c r="W330" s="437"/>
      <c r="X330" s="437"/>
      <c r="Y330" s="437"/>
      <c r="Z330" s="437"/>
    </row>
    <row r="331" spans="1:26" ht="12.75">
      <c r="A331" s="437"/>
      <c r="B331" s="437"/>
      <c r="C331" s="451"/>
      <c r="D331" s="452"/>
      <c r="E331" s="437"/>
      <c r="F331" s="437"/>
      <c r="G331" s="437"/>
      <c r="H331" s="437"/>
      <c r="I331" s="437"/>
      <c r="J331" s="437"/>
      <c r="K331" s="437"/>
      <c r="L331" s="437"/>
      <c r="M331" s="437"/>
      <c r="N331" s="437"/>
      <c r="O331" s="437"/>
      <c r="P331" s="437"/>
      <c r="Q331" s="437"/>
      <c r="R331" s="437"/>
      <c r="S331" s="437"/>
      <c r="T331" s="437"/>
      <c r="U331" s="437"/>
      <c r="V331" s="437"/>
      <c r="W331" s="437"/>
      <c r="X331" s="437"/>
      <c r="Y331" s="437"/>
      <c r="Z331" s="437"/>
    </row>
    <row r="332" spans="1:26" ht="12.75">
      <c r="A332" s="437"/>
      <c r="B332" s="437"/>
      <c r="C332" s="451"/>
      <c r="D332" s="452"/>
      <c r="E332" s="437"/>
      <c r="F332" s="437"/>
      <c r="G332" s="437"/>
      <c r="H332" s="437"/>
      <c r="I332" s="437"/>
      <c r="J332" s="437"/>
      <c r="K332" s="437"/>
      <c r="L332" s="437"/>
      <c r="M332" s="437"/>
      <c r="N332" s="437"/>
      <c r="O332" s="437"/>
      <c r="P332" s="437"/>
      <c r="Q332" s="437"/>
      <c r="R332" s="437"/>
      <c r="S332" s="437"/>
      <c r="T332" s="437"/>
      <c r="U332" s="437"/>
      <c r="V332" s="437"/>
      <c r="W332" s="437"/>
      <c r="X332" s="437"/>
      <c r="Y332" s="437"/>
      <c r="Z332" s="437"/>
    </row>
    <row r="333" spans="1:26" ht="12.75">
      <c r="A333" s="437"/>
      <c r="B333" s="437"/>
      <c r="C333" s="451"/>
      <c r="D333" s="452"/>
      <c r="E333" s="437"/>
      <c r="F333" s="437"/>
      <c r="G333" s="437"/>
      <c r="H333" s="437"/>
      <c r="I333" s="437"/>
      <c r="J333" s="437"/>
      <c r="K333" s="437"/>
      <c r="L333" s="437"/>
      <c r="M333" s="437"/>
      <c r="N333" s="437"/>
      <c r="O333" s="437"/>
      <c r="P333" s="437"/>
      <c r="Q333" s="437"/>
      <c r="R333" s="437"/>
      <c r="S333" s="437"/>
      <c r="T333" s="437"/>
      <c r="U333" s="437"/>
      <c r="V333" s="437"/>
      <c r="W333" s="437"/>
      <c r="X333" s="437"/>
      <c r="Y333" s="437"/>
      <c r="Z333" s="437"/>
    </row>
    <row r="334" spans="1:26" ht="12.75">
      <c r="A334" s="437"/>
      <c r="B334" s="437"/>
      <c r="C334" s="451"/>
      <c r="D334" s="452"/>
      <c r="E334" s="437"/>
      <c r="F334" s="437"/>
      <c r="G334" s="437"/>
      <c r="H334" s="437"/>
      <c r="I334" s="437"/>
      <c r="J334" s="437"/>
      <c r="K334" s="437"/>
      <c r="L334" s="437"/>
      <c r="M334" s="437"/>
      <c r="N334" s="437"/>
      <c r="O334" s="437"/>
      <c r="P334" s="437"/>
      <c r="Q334" s="437"/>
      <c r="R334" s="437"/>
      <c r="S334" s="437"/>
      <c r="T334" s="437"/>
      <c r="U334" s="437"/>
      <c r="V334" s="437"/>
      <c r="W334" s="437"/>
      <c r="X334" s="437"/>
      <c r="Y334" s="437"/>
      <c r="Z334" s="437"/>
    </row>
    <row r="335" spans="1:26" ht="12.75">
      <c r="A335" s="437"/>
      <c r="B335" s="437"/>
      <c r="C335" s="451"/>
      <c r="D335" s="452"/>
      <c r="E335" s="437"/>
      <c r="F335" s="437"/>
      <c r="G335" s="437"/>
      <c r="H335" s="437"/>
      <c r="I335" s="437"/>
      <c r="J335" s="437"/>
      <c r="K335" s="437"/>
      <c r="L335" s="437"/>
      <c r="M335" s="437"/>
      <c r="N335" s="437"/>
      <c r="O335" s="437"/>
      <c r="P335" s="437"/>
      <c r="Q335" s="437"/>
      <c r="R335" s="437"/>
      <c r="S335" s="437"/>
      <c r="T335" s="437"/>
      <c r="U335" s="437"/>
      <c r="V335" s="437"/>
      <c r="W335" s="437"/>
      <c r="X335" s="437"/>
      <c r="Y335" s="437"/>
      <c r="Z335" s="437"/>
    </row>
    <row r="336" spans="1:26" ht="12.75">
      <c r="A336" s="437"/>
      <c r="B336" s="437"/>
      <c r="C336" s="451"/>
      <c r="D336" s="452"/>
      <c r="E336" s="437"/>
      <c r="F336" s="437"/>
      <c r="G336" s="437"/>
      <c r="H336" s="437"/>
      <c r="I336" s="437"/>
      <c r="J336" s="437"/>
      <c r="K336" s="437"/>
      <c r="L336" s="437"/>
      <c r="M336" s="437"/>
      <c r="N336" s="437"/>
      <c r="O336" s="437"/>
      <c r="P336" s="437"/>
      <c r="Q336" s="437"/>
      <c r="R336" s="437"/>
      <c r="S336" s="437"/>
      <c r="T336" s="437"/>
      <c r="U336" s="437"/>
      <c r="V336" s="437"/>
      <c r="W336" s="437"/>
      <c r="X336" s="437"/>
      <c r="Y336" s="437"/>
      <c r="Z336" s="437"/>
    </row>
    <row r="337" spans="1:26" ht="12.75">
      <c r="A337" s="437"/>
      <c r="B337" s="437"/>
      <c r="C337" s="451"/>
      <c r="D337" s="452"/>
      <c r="E337" s="437"/>
      <c r="F337" s="437"/>
      <c r="G337" s="437"/>
      <c r="H337" s="437"/>
      <c r="I337" s="437"/>
      <c r="J337" s="437"/>
      <c r="K337" s="437"/>
      <c r="L337" s="437"/>
      <c r="M337" s="437"/>
      <c r="N337" s="437"/>
      <c r="O337" s="437"/>
      <c r="P337" s="437"/>
      <c r="Q337" s="437"/>
      <c r="R337" s="437"/>
      <c r="S337" s="437"/>
      <c r="T337" s="437"/>
      <c r="U337" s="437"/>
      <c r="V337" s="437"/>
      <c r="W337" s="437"/>
      <c r="X337" s="437"/>
      <c r="Y337" s="437"/>
      <c r="Z337" s="437"/>
    </row>
    <row r="338" spans="1:26" ht="12.75">
      <c r="A338" s="437"/>
      <c r="B338" s="437"/>
      <c r="C338" s="451"/>
      <c r="D338" s="452"/>
      <c r="E338" s="437"/>
      <c r="F338" s="437"/>
      <c r="G338" s="437"/>
      <c r="H338" s="437"/>
      <c r="I338" s="437"/>
      <c r="J338" s="437"/>
      <c r="K338" s="437"/>
      <c r="L338" s="437"/>
      <c r="M338" s="437"/>
      <c r="N338" s="437"/>
      <c r="O338" s="437"/>
      <c r="P338" s="437"/>
      <c r="Q338" s="437"/>
      <c r="R338" s="437"/>
      <c r="S338" s="437"/>
      <c r="T338" s="437"/>
      <c r="U338" s="437"/>
      <c r="V338" s="437"/>
      <c r="W338" s="437"/>
      <c r="X338" s="437"/>
      <c r="Y338" s="437"/>
      <c r="Z338" s="437"/>
    </row>
    <row r="339" spans="1:26" ht="12.75">
      <c r="A339" s="437"/>
      <c r="B339" s="437"/>
      <c r="C339" s="451"/>
      <c r="D339" s="452"/>
      <c r="E339" s="437"/>
      <c r="F339" s="437"/>
      <c r="G339" s="437"/>
      <c r="H339" s="437"/>
      <c r="I339" s="437"/>
      <c r="J339" s="437"/>
      <c r="K339" s="437"/>
      <c r="L339" s="437"/>
      <c r="M339" s="437"/>
      <c r="N339" s="437"/>
      <c r="O339" s="437"/>
      <c r="P339" s="437"/>
      <c r="Q339" s="437"/>
      <c r="R339" s="437"/>
      <c r="S339" s="437"/>
      <c r="T339" s="437"/>
      <c r="U339" s="437"/>
      <c r="V339" s="437"/>
      <c r="W339" s="437"/>
      <c r="X339" s="437"/>
      <c r="Y339" s="437"/>
      <c r="Z339" s="437"/>
    </row>
    <row r="340" spans="1:26" ht="12.75">
      <c r="A340" s="437"/>
      <c r="B340" s="437"/>
      <c r="C340" s="451"/>
      <c r="D340" s="452"/>
      <c r="E340" s="437"/>
      <c r="F340" s="437"/>
      <c r="G340" s="437"/>
      <c r="H340" s="437"/>
      <c r="I340" s="437"/>
      <c r="J340" s="437"/>
      <c r="K340" s="437"/>
      <c r="L340" s="437"/>
      <c r="M340" s="437"/>
      <c r="N340" s="437"/>
      <c r="O340" s="437"/>
      <c r="P340" s="437"/>
      <c r="Q340" s="437"/>
      <c r="R340" s="437"/>
      <c r="S340" s="437"/>
      <c r="T340" s="437"/>
      <c r="U340" s="437"/>
      <c r="V340" s="437"/>
      <c r="W340" s="437"/>
      <c r="X340" s="437"/>
      <c r="Y340" s="437"/>
      <c r="Z340" s="437"/>
    </row>
    <row r="341" spans="1:26" ht="12.75">
      <c r="A341" s="437"/>
      <c r="B341" s="437"/>
      <c r="C341" s="451"/>
      <c r="D341" s="452"/>
      <c r="E341" s="437"/>
      <c r="F341" s="437"/>
      <c r="G341" s="437"/>
      <c r="H341" s="437"/>
      <c r="I341" s="437"/>
      <c r="J341" s="437"/>
      <c r="K341" s="437"/>
      <c r="L341" s="437"/>
      <c r="M341" s="437"/>
      <c r="N341" s="437"/>
      <c r="O341" s="437"/>
      <c r="P341" s="437"/>
      <c r="Q341" s="437"/>
      <c r="R341" s="437"/>
      <c r="S341" s="437"/>
      <c r="T341" s="437"/>
      <c r="U341" s="437"/>
      <c r="V341" s="437"/>
      <c r="W341" s="437"/>
      <c r="X341" s="437"/>
      <c r="Y341" s="437"/>
      <c r="Z341" s="437"/>
    </row>
    <row r="342" spans="1:26" ht="12.75">
      <c r="A342" s="437"/>
      <c r="B342" s="437"/>
      <c r="C342" s="451"/>
      <c r="D342" s="452"/>
      <c r="E342" s="437"/>
      <c r="F342" s="437"/>
      <c r="G342" s="437"/>
      <c r="H342" s="437"/>
      <c r="I342" s="437"/>
      <c r="J342" s="437"/>
      <c r="K342" s="437"/>
      <c r="L342" s="437"/>
      <c r="M342" s="437"/>
      <c r="N342" s="437"/>
      <c r="O342" s="437"/>
      <c r="P342" s="437"/>
      <c r="Q342" s="437"/>
      <c r="R342" s="437"/>
      <c r="S342" s="437"/>
      <c r="T342" s="437"/>
      <c r="U342" s="437"/>
      <c r="V342" s="437"/>
      <c r="W342" s="437"/>
      <c r="X342" s="437"/>
      <c r="Y342" s="437"/>
      <c r="Z342" s="437"/>
    </row>
    <row r="343" spans="1:26" ht="12.75">
      <c r="A343" s="437"/>
      <c r="B343" s="437"/>
      <c r="C343" s="451"/>
      <c r="D343" s="452"/>
      <c r="E343" s="437"/>
      <c r="F343" s="437"/>
      <c r="G343" s="437"/>
      <c r="H343" s="437"/>
      <c r="I343" s="437"/>
      <c r="J343" s="437"/>
      <c r="K343" s="437"/>
      <c r="L343" s="437"/>
      <c r="M343" s="437"/>
      <c r="N343" s="437"/>
      <c r="O343" s="437"/>
      <c r="P343" s="437"/>
      <c r="Q343" s="437"/>
      <c r="R343" s="437"/>
      <c r="S343" s="437"/>
      <c r="T343" s="437"/>
      <c r="U343" s="437"/>
      <c r="V343" s="437"/>
      <c r="W343" s="437"/>
      <c r="X343" s="437"/>
      <c r="Y343" s="437"/>
      <c r="Z343" s="437"/>
    </row>
    <row r="344" spans="1:26" ht="12.75">
      <c r="A344" s="437"/>
      <c r="B344" s="437"/>
      <c r="C344" s="451"/>
      <c r="D344" s="452"/>
      <c r="E344" s="437"/>
      <c r="F344" s="437"/>
      <c r="G344" s="437"/>
      <c r="H344" s="437"/>
      <c r="I344" s="437"/>
      <c r="J344" s="437"/>
      <c r="K344" s="437"/>
      <c r="L344" s="437"/>
      <c r="M344" s="437"/>
      <c r="N344" s="437"/>
      <c r="O344" s="437"/>
      <c r="P344" s="437"/>
      <c r="Q344" s="437"/>
      <c r="R344" s="437"/>
      <c r="S344" s="437"/>
      <c r="T344" s="437"/>
      <c r="U344" s="437"/>
      <c r="V344" s="437"/>
      <c r="W344" s="437"/>
      <c r="X344" s="437"/>
      <c r="Y344" s="437"/>
      <c r="Z344" s="437"/>
    </row>
    <row r="345" spans="1:26" ht="12.75">
      <c r="A345" s="437"/>
      <c r="B345" s="437"/>
      <c r="C345" s="451"/>
      <c r="D345" s="452"/>
      <c r="E345" s="437"/>
      <c r="F345" s="437"/>
      <c r="G345" s="437"/>
      <c r="H345" s="437"/>
      <c r="I345" s="437"/>
      <c r="J345" s="437"/>
      <c r="K345" s="437"/>
      <c r="L345" s="437"/>
      <c r="M345" s="437"/>
      <c r="N345" s="437"/>
      <c r="O345" s="437"/>
      <c r="P345" s="437"/>
      <c r="Q345" s="437"/>
      <c r="R345" s="437"/>
      <c r="S345" s="437"/>
      <c r="T345" s="437"/>
      <c r="U345" s="437"/>
      <c r="V345" s="437"/>
      <c r="W345" s="437"/>
      <c r="X345" s="437"/>
      <c r="Y345" s="437"/>
      <c r="Z345" s="437"/>
    </row>
    <row r="346" spans="1:26" ht="12.75">
      <c r="A346" s="437"/>
      <c r="B346" s="437"/>
      <c r="C346" s="451"/>
      <c r="D346" s="452"/>
      <c r="E346" s="437"/>
      <c r="F346" s="437"/>
      <c r="G346" s="437"/>
      <c r="H346" s="437"/>
      <c r="I346" s="437"/>
      <c r="J346" s="437"/>
      <c r="K346" s="437"/>
      <c r="L346" s="437"/>
      <c r="M346" s="437"/>
      <c r="N346" s="437"/>
      <c r="O346" s="437"/>
      <c r="P346" s="437"/>
      <c r="Q346" s="437"/>
      <c r="R346" s="437"/>
      <c r="S346" s="437"/>
      <c r="T346" s="437"/>
      <c r="U346" s="437"/>
      <c r="V346" s="437"/>
      <c r="W346" s="437"/>
      <c r="X346" s="437"/>
      <c r="Y346" s="437"/>
      <c r="Z346" s="437"/>
    </row>
    <row r="347" spans="1:26" ht="12.75">
      <c r="A347" s="437"/>
      <c r="B347" s="437"/>
      <c r="C347" s="451"/>
      <c r="D347" s="452"/>
      <c r="E347" s="437"/>
      <c r="F347" s="437"/>
      <c r="G347" s="437"/>
      <c r="H347" s="437"/>
      <c r="I347" s="437"/>
      <c r="J347" s="437"/>
      <c r="K347" s="437"/>
      <c r="L347" s="437"/>
      <c r="M347" s="437"/>
      <c r="N347" s="437"/>
      <c r="O347" s="437"/>
      <c r="P347" s="437"/>
      <c r="Q347" s="437"/>
      <c r="R347" s="437"/>
      <c r="S347" s="437"/>
      <c r="T347" s="437"/>
      <c r="U347" s="437"/>
      <c r="V347" s="437"/>
      <c r="W347" s="437"/>
      <c r="X347" s="437"/>
      <c r="Y347" s="437"/>
      <c r="Z347" s="437"/>
    </row>
    <row r="348" spans="1:26" ht="12.75">
      <c r="A348" s="437"/>
      <c r="B348" s="437"/>
      <c r="C348" s="451"/>
      <c r="D348" s="452"/>
      <c r="E348" s="437"/>
      <c r="F348" s="437"/>
      <c r="G348" s="437"/>
      <c r="H348" s="437"/>
      <c r="I348" s="437"/>
      <c r="J348" s="437"/>
      <c r="K348" s="437"/>
      <c r="L348" s="437"/>
      <c r="M348" s="437"/>
      <c r="N348" s="437"/>
      <c r="O348" s="437"/>
      <c r="P348" s="437"/>
      <c r="Q348" s="437"/>
      <c r="R348" s="437"/>
      <c r="S348" s="437"/>
      <c r="T348" s="437"/>
      <c r="U348" s="437"/>
      <c r="V348" s="437"/>
      <c r="W348" s="437"/>
      <c r="X348" s="437"/>
      <c r="Y348" s="437"/>
      <c r="Z348" s="437"/>
    </row>
    <row r="349" spans="1:26" ht="12.75">
      <c r="A349" s="437"/>
      <c r="B349" s="437"/>
      <c r="C349" s="451"/>
      <c r="D349" s="452"/>
      <c r="E349" s="437"/>
      <c r="F349" s="437"/>
      <c r="G349" s="437"/>
      <c r="H349" s="437"/>
      <c r="I349" s="437"/>
      <c r="J349" s="437"/>
      <c r="K349" s="437"/>
      <c r="L349" s="437"/>
      <c r="M349" s="437"/>
      <c r="N349" s="437"/>
      <c r="O349" s="437"/>
      <c r="P349" s="437"/>
      <c r="Q349" s="437"/>
      <c r="R349" s="437"/>
      <c r="S349" s="437"/>
      <c r="T349" s="437"/>
      <c r="U349" s="437"/>
      <c r="V349" s="437"/>
      <c r="W349" s="437"/>
      <c r="X349" s="437"/>
      <c r="Y349" s="437"/>
      <c r="Z349" s="437"/>
    </row>
    <row r="350" spans="1:26" ht="12.75">
      <c r="A350" s="437"/>
      <c r="B350" s="437"/>
      <c r="C350" s="451"/>
      <c r="D350" s="452"/>
      <c r="E350" s="437"/>
      <c r="F350" s="437"/>
      <c r="G350" s="437"/>
      <c r="H350" s="437"/>
      <c r="I350" s="437"/>
      <c r="J350" s="437"/>
      <c r="K350" s="437"/>
      <c r="L350" s="437"/>
      <c r="M350" s="437"/>
      <c r="N350" s="437"/>
      <c r="O350" s="437"/>
      <c r="P350" s="437"/>
      <c r="Q350" s="437"/>
      <c r="R350" s="437"/>
      <c r="S350" s="437"/>
      <c r="T350" s="437"/>
      <c r="U350" s="437"/>
      <c r="V350" s="437"/>
      <c r="W350" s="437"/>
      <c r="X350" s="437"/>
      <c r="Y350" s="437"/>
      <c r="Z350" s="437"/>
    </row>
    <row r="351" spans="1:26" ht="12.75">
      <c r="A351" s="437"/>
      <c r="B351" s="437"/>
      <c r="C351" s="451"/>
      <c r="D351" s="452"/>
      <c r="E351" s="437"/>
      <c r="F351" s="437"/>
      <c r="G351" s="437"/>
      <c r="H351" s="437"/>
      <c r="I351" s="437"/>
      <c r="J351" s="437"/>
      <c r="K351" s="437"/>
      <c r="L351" s="437"/>
      <c r="M351" s="437"/>
      <c r="N351" s="437"/>
      <c r="O351" s="437"/>
      <c r="P351" s="437"/>
      <c r="Q351" s="437"/>
      <c r="R351" s="437"/>
      <c r="S351" s="437"/>
      <c r="T351" s="437"/>
      <c r="U351" s="437"/>
      <c r="V351" s="437"/>
      <c r="W351" s="437"/>
      <c r="X351" s="437"/>
      <c r="Y351" s="437"/>
      <c r="Z351" s="437"/>
    </row>
    <row r="352" spans="1:26" ht="12.75">
      <c r="A352" s="437"/>
      <c r="B352" s="437"/>
      <c r="C352" s="451"/>
      <c r="D352" s="452"/>
      <c r="E352" s="437"/>
      <c r="F352" s="437"/>
      <c r="G352" s="437"/>
      <c r="H352" s="437"/>
      <c r="I352" s="437"/>
      <c r="J352" s="437"/>
      <c r="K352" s="437"/>
      <c r="L352" s="437"/>
      <c r="M352" s="437"/>
      <c r="N352" s="437"/>
      <c r="O352" s="437"/>
      <c r="P352" s="437"/>
      <c r="Q352" s="437"/>
      <c r="R352" s="437"/>
      <c r="S352" s="437"/>
      <c r="T352" s="437"/>
      <c r="U352" s="437"/>
      <c r="V352" s="437"/>
      <c r="W352" s="437"/>
      <c r="X352" s="437"/>
      <c r="Y352" s="437"/>
      <c r="Z352" s="437"/>
    </row>
    <row r="353" spans="1:26" ht="12.75">
      <c r="A353" s="437"/>
      <c r="B353" s="437"/>
      <c r="C353" s="451"/>
      <c r="D353" s="452"/>
      <c r="E353" s="437"/>
      <c r="F353" s="437"/>
      <c r="G353" s="437"/>
      <c r="H353" s="437"/>
      <c r="I353" s="437"/>
      <c r="J353" s="437"/>
      <c r="K353" s="437"/>
      <c r="L353" s="437"/>
      <c r="M353" s="437"/>
      <c r="N353" s="437"/>
      <c r="O353" s="437"/>
      <c r="P353" s="437"/>
      <c r="Q353" s="437"/>
      <c r="R353" s="437"/>
      <c r="S353" s="437"/>
      <c r="T353" s="437"/>
      <c r="U353" s="437"/>
      <c r="V353" s="437"/>
      <c r="W353" s="437"/>
      <c r="X353" s="437"/>
      <c r="Y353" s="437"/>
      <c r="Z353" s="437"/>
    </row>
    <row r="354" spans="1:26" ht="12.75">
      <c r="A354" s="437"/>
      <c r="B354" s="437"/>
      <c r="C354" s="451"/>
      <c r="D354" s="452"/>
      <c r="E354" s="437"/>
      <c r="F354" s="437"/>
      <c r="G354" s="437"/>
      <c r="H354" s="437"/>
      <c r="I354" s="437"/>
      <c r="J354" s="437"/>
      <c r="K354" s="437"/>
      <c r="L354" s="437"/>
      <c r="M354" s="437"/>
      <c r="N354" s="437"/>
      <c r="O354" s="437"/>
      <c r="P354" s="437"/>
      <c r="Q354" s="437"/>
      <c r="R354" s="437"/>
      <c r="S354" s="437"/>
      <c r="T354" s="437"/>
      <c r="U354" s="437"/>
      <c r="V354" s="437"/>
      <c r="W354" s="437"/>
      <c r="X354" s="437"/>
      <c r="Y354" s="437"/>
      <c r="Z354" s="437"/>
    </row>
    <row r="355" spans="1:26" ht="12.75">
      <c r="A355" s="437"/>
      <c r="B355" s="437"/>
      <c r="C355" s="451"/>
      <c r="D355" s="452"/>
      <c r="E355" s="437"/>
      <c r="F355" s="437"/>
      <c r="G355" s="437"/>
      <c r="H355" s="437"/>
      <c r="I355" s="437"/>
      <c r="J355" s="437"/>
      <c r="K355" s="437"/>
      <c r="L355" s="437"/>
      <c r="M355" s="437"/>
      <c r="N355" s="437"/>
      <c r="O355" s="437"/>
      <c r="P355" s="437"/>
      <c r="Q355" s="437"/>
      <c r="R355" s="437"/>
      <c r="S355" s="437"/>
      <c r="T355" s="437"/>
      <c r="U355" s="437"/>
      <c r="V355" s="437"/>
      <c r="W355" s="437"/>
      <c r="X355" s="437"/>
      <c r="Y355" s="437"/>
      <c r="Z355" s="437"/>
    </row>
    <row r="356" spans="1:26" ht="12.75">
      <c r="A356" s="437"/>
      <c r="B356" s="437"/>
      <c r="C356" s="451"/>
      <c r="D356" s="452"/>
      <c r="E356" s="437"/>
      <c r="F356" s="437"/>
      <c r="G356" s="437"/>
      <c r="H356" s="437"/>
      <c r="I356" s="437"/>
      <c r="J356" s="437"/>
      <c r="K356" s="437"/>
      <c r="L356" s="437"/>
      <c r="M356" s="437"/>
      <c r="N356" s="437"/>
      <c r="O356" s="437"/>
      <c r="P356" s="437"/>
      <c r="Q356" s="437"/>
      <c r="R356" s="437"/>
      <c r="S356" s="437"/>
      <c r="T356" s="437"/>
      <c r="U356" s="437"/>
      <c r="V356" s="437"/>
      <c r="W356" s="437"/>
      <c r="X356" s="437"/>
      <c r="Y356" s="437"/>
      <c r="Z356" s="437"/>
    </row>
    <row r="357" spans="1:26" ht="12.75">
      <c r="A357" s="437"/>
      <c r="B357" s="437"/>
      <c r="C357" s="451"/>
      <c r="D357" s="452"/>
      <c r="E357" s="437"/>
      <c r="F357" s="437"/>
      <c r="G357" s="437"/>
      <c r="H357" s="437"/>
      <c r="I357" s="437"/>
      <c r="J357" s="437"/>
      <c r="K357" s="437"/>
      <c r="L357" s="437"/>
      <c r="M357" s="437"/>
      <c r="N357" s="437"/>
      <c r="O357" s="437"/>
      <c r="P357" s="437"/>
      <c r="Q357" s="437"/>
      <c r="R357" s="437"/>
      <c r="S357" s="437"/>
      <c r="T357" s="437"/>
      <c r="U357" s="437"/>
      <c r="V357" s="437"/>
      <c r="W357" s="437"/>
      <c r="X357" s="437"/>
      <c r="Y357" s="437"/>
      <c r="Z357" s="437"/>
    </row>
    <row r="358" spans="1:26" ht="12.75">
      <c r="A358" s="437"/>
      <c r="B358" s="437"/>
      <c r="C358" s="451"/>
      <c r="D358" s="452"/>
      <c r="E358" s="437"/>
      <c r="F358" s="437"/>
      <c r="G358" s="437"/>
      <c r="H358" s="437"/>
      <c r="I358" s="437"/>
      <c r="J358" s="437"/>
      <c r="K358" s="437"/>
      <c r="L358" s="437"/>
      <c r="M358" s="437"/>
      <c r="N358" s="437"/>
      <c r="O358" s="437"/>
      <c r="P358" s="437"/>
      <c r="Q358" s="437"/>
      <c r="R358" s="437"/>
      <c r="S358" s="437"/>
      <c r="T358" s="437"/>
      <c r="U358" s="437"/>
      <c r="V358" s="437"/>
      <c r="W358" s="437"/>
      <c r="X358" s="437"/>
      <c r="Y358" s="437"/>
      <c r="Z358" s="437"/>
    </row>
    <row r="359" spans="1:26" ht="12.75">
      <c r="A359" s="437"/>
      <c r="B359" s="437"/>
      <c r="C359" s="451"/>
      <c r="D359" s="452"/>
      <c r="E359" s="437"/>
      <c r="F359" s="437"/>
      <c r="G359" s="437"/>
      <c r="H359" s="437"/>
      <c r="I359" s="437"/>
      <c r="J359" s="437"/>
      <c r="K359" s="437"/>
      <c r="L359" s="437"/>
      <c r="M359" s="437"/>
      <c r="N359" s="437"/>
      <c r="O359" s="437"/>
      <c r="P359" s="437"/>
      <c r="Q359" s="437"/>
      <c r="R359" s="437"/>
      <c r="S359" s="437"/>
      <c r="T359" s="437"/>
      <c r="U359" s="437"/>
      <c r="V359" s="437"/>
      <c r="W359" s="437"/>
      <c r="X359" s="437"/>
      <c r="Y359" s="437"/>
      <c r="Z359" s="437"/>
    </row>
    <row r="360" spans="1:26" ht="12.75">
      <c r="A360" s="437"/>
      <c r="B360" s="437"/>
      <c r="C360" s="451"/>
      <c r="D360" s="452"/>
      <c r="E360" s="437"/>
      <c r="F360" s="437"/>
      <c r="G360" s="437"/>
      <c r="H360" s="437"/>
      <c r="I360" s="437"/>
      <c r="J360" s="437"/>
      <c r="K360" s="437"/>
      <c r="L360" s="437"/>
      <c r="M360" s="437"/>
      <c r="N360" s="437"/>
      <c r="O360" s="437"/>
      <c r="P360" s="437"/>
      <c r="Q360" s="437"/>
      <c r="R360" s="437"/>
      <c r="S360" s="437"/>
      <c r="T360" s="437"/>
      <c r="U360" s="437"/>
      <c r="V360" s="437"/>
      <c r="W360" s="437"/>
      <c r="X360" s="437"/>
      <c r="Y360" s="437"/>
      <c r="Z360" s="437"/>
    </row>
    <row r="361" spans="1:26" ht="12.75">
      <c r="A361" s="437"/>
      <c r="B361" s="437"/>
      <c r="C361" s="451"/>
      <c r="D361" s="452"/>
      <c r="E361" s="437"/>
      <c r="F361" s="437"/>
      <c r="G361" s="437"/>
      <c r="H361" s="437"/>
      <c r="I361" s="437"/>
      <c r="J361" s="437"/>
      <c r="K361" s="437"/>
      <c r="L361" s="437"/>
      <c r="M361" s="437"/>
      <c r="N361" s="437"/>
      <c r="O361" s="437"/>
      <c r="P361" s="437"/>
      <c r="Q361" s="437"/>
      <c r="R361" s="437"/>
      <c r="S361" s="437"/>
      <c r="T361" s="437"/>
      <c r="U361" s="437"/>
      <c r="V361" s="437"/>
      <c r="W361" s="437"/>
      <c r="X361" s="437"/>
      <c r="Y361" s="437"/>
      <c r="Z361" s="437"/>
    </row>
    <row r="362" spans="1:26" ht="12.75">
      <c r="A362" s="437"/>
      <c r="B362" s="437"/>
      <c r="C362" s="451"/>
      <c r="D362" s="452"/>
      <c r="E362" s="437"/>
      <c r="F362" s="437"/>
      <c r="G362" s="437"/>
      <c r="H362" s="437"/>
      <c r="I362" s="437"/>
      <c r="J362" s="437"/>
      <c r="K362" s="437"/>
      <c r="L362" s="437"/>
      <c r="M362" s="437"/>
      <c r="N362" s="437"/>
      <c r="O362" s="437"/>
      <c r="P362" s="437"/>
      <c r="Q362" s="437"/>
      <c r="R362" s="437"/>
      <c r="S362" s="437"/>
      <c r="T362" s="437"/>
      <c r="U362" s="437"/>
      <c r="V362" s="437"/>
      <c r="W362" s="437"/>
      <c r="X362" s="437"/>
      <c r="Y362" s="437"/>
      <c r="Z362" s="437"/>
    </row>
    <row r="363" spans="1:26" ht="12.75">
      <c r="A363" s="437"/>
      <c r="B363" s="437"/>
      <c r="C363" s="451"/>
      <c r="D363" s="452"/>
      <c r="E363" s="437"/>
      <c r="F363" s="437"/>
      <c r="G363" s="437"/>
      <c r="H363" s="437"/>
      <c r="I363" s="437"/>
      <c r="J363" s="437"/>
      <c r="K363" s="437"/>
      <c r="L363" s="437"/>
      <c r="M363" s="437"/>
      <c r="N363" s="437"/>
      <c r="O363" s="437"/>
      <c r="P363" s="437"/>
      <c r="Q363" s="437"/>
      <c r="R363" s="437"/>
      <c r="S363" s="437"/>
      <c r="T363" s="437"/>
      <c r="U363" s="437"/>
      <c r="V363" s="437"/>
      <c r="W363" s="437"/>
      <c r="X363" s="437"/>
      <c r="Y363" s="437"/>
      <c r="Z363" s="437"/>
    </row>
    <row r="364" spans="1:26" ht="12.75">
      <c r="A364" s="437"/>
      <c r="B364" s="437"/>
      <c r="C364" s="451"/>
      <c r="D364" s="452"/>
      <c r="E364" s="437"/>
      <c r="F364" s="437"/>
      <c r="G364" s="437"/>
      <c r="H364" s="437"/>
      <c r="I364" s="437"/>
      <c r="J364" s="437"/>
      <c r="K364" s="437"/>
      <c r="L364" s="437"/>
      <c r="M364" s="437"/>
      <c r="N364" s="437"/>
      <c r="O364" s="437"/>
      <c r="P364" s="437"/>
      <c r="Q364" s="437"/>
      <c r="R364" s="437"/>
      <c r="S364" s="437"/>
      <c r="T364" s="437"/>
      <c r="U364" s="437"/>
      <c r="V364" s="437"/>
      <c r="W364" s="437"/>
      <c r="X364" s="437"/>
      <c r="Y364" s="437"/>
      <c r="Z364" s="437"/>
    </row>
    <row r="365" spans="1:26" ht="12.75">
      <c r="A365" s="437"/>
      <c r="B365" s="437"/>
      <c r="C365" s="451"/>
      <c r="D365" s="452"/>
      <c r="E365" s="437"/>
      <c r="F365" s="437"/>
      <c r="G365" s="437"/>
      <c r="H365" s="437"/>
      <c r="I365" s="437"/>
      <c r="J365" s="437"/>
      <c r="K365" s="437"/>
      <c r="L365" s="437"/>
      <c r="M365" s="437"/>
      <c r="N365" s="437"/>
      <c r="O365" s="437"/>
      <c r="P365" s="437"/>
      <c r="Q365" s="437"/>
      <c r="R365" s="437"/>
      <c r="S365" s="437"/>
      <c r="T365" s="437"/>
      <c r="U365" s="437"/>
      <c r="V365" s="437"/>
      <c r="W365" s="437"/>
      <c r="X365" s="437"/>
      <c r="Y365" s="437"/>
      <c r="Z365" s="437"/>
    </row>
    <row r="366" spans="1:26" ht="12.75">
      <c r="A366" s="437"/>
      <c r="B366" s="437"/>
      <c r="C366" s="451"/>
      <c r="D366" s="452"/>
      <c r="E366" s="437"/>
      <c r="F366" s="437"/>
      <c r="G366" s="437"/>
      <c r="H366" s="437"/>
      <c r="I366" s="437"/>
      <c r="J366" s="437"/>
      <c r="K366" s="437"/>
      <c r="L366" s="437"/>
      <c r="M366" s="437"/>
      <c r="N366" s="437"/>
      <c r="O366" s="437"/>
      <c r="P366" s="437"/>
      <c r="Q366" s="437"/>
      <c r="R366" s="437"/>
      <c r="S366" s="437"/>
      <c r="T366" s="437"/>
      <c r="U366" s="437"/>
      <c r="V366" s="437"/>
      <c r="W366" s="437"/>
      <c r="X366" s="437"/>
      <c r="Y366" s="437"/>
      <c r="Z366" s="437"/>
    </row>
    <row r="367" spans="1:26" ht="12.75">
      <c r="A367" s="437"/>
      <c r="B367" s="437"/>
      <c r="C367" s="451"/>
      <c r="D367" s="452"/>
      <c r="E367" s="437"/>
      <c r="F367" s="437"/>
      <c r="G367" s="437"/>
      <c r="H367" s="437"/>
      <c r="I367" s="437"/>
      <c r="J367" s="437"/>
      <c r="K367" s="437"/>
      <c r="L367" s="437"/>
      <c r="M367" s="437"/>
      <c r="N367" s="437"/>
      <c r="O367" s="437"/>
      <c r="P367" s="437"/>
      <c r="Q367" s="437"/>
      <c r="R367" s="437"/>
      <c r="S367" s="437"/>
      <c r="T367" s="437"/>
      <c r="U367" s="437"/>
      <c r="V367" s="437"/>
      <c r="W367" s="437"/>
      <c r="X367" s="437"/>
      <c r="Y367" s="437"/>
      <c r="Z367" s="437"/>
    </row>
    <row r="368" spans="1:26" ht="12.75">
      <c r="A368" s="437"/>
      <c r="B368" s="437"/>
      <c r="C368" s="451"/>
      <c r="D368" s="452"/>
      <c r="E368" s="437"/>
      <c r="F368" s="437"/>
      <c r="G368" s="437"/>
      <c r="H368" s="437"/>
      <c r="I368" s="437"/>
      <c r="J368" s="437"/>
      <c r="K368" s="437"/>
      <c r="L368" s="437"/>
      <c r="M368" s="437"/>
      <c r="N368" s="437"/>
      <c r="O368" s="437"/>
      <c r="P368" s="437"/>
      <c r="Q368" s="437"/>
      <c r="R368" s="437"/>
      <c r="S368" s="437"/>
      <c r="T368" s="437"/>
      <c r="U368" s="437"/>
      <c r="V368" s="437"/>
      <c r="W368" s="437"/>
      <c r="X368" s="437"/>
      <c r="Y368" s="437"/>
      <c r="Z368" s="437"/>
    </row>
    <row r="369" spans="1:26" ht="12.75">
      <c r="A369" s="437"/>
      <c r="B369" s="437"/>
      <c r="C369" s="451"/>
      <c r="D369" s="452"/>
      <c r="E369" s="437"/>
      <c r="F369" s="437"/>
      <c r="G369" s="437"/>
      <c r="H369" s="437"/>
      <c r="I369" s="437"/>
      <c r="J369" s="437"/>
      <c r="K369" s="437"/>
      <c r="L369" s="437"/>
      <c r="M369" s="437"/>
      <c r="N369" s="437"/>
      <c r="O369" s="437"/>
      <c r="P369" s="437"/>
      <c r="Q369" s="437"/>
      <c r="R369" s="437"/>
      <c r="S369" s="437"/>
      <c r="T369" s="437"/>
      <c r="U369" s="437"/>
      <c r="V369" s="437"/>
      <c r="W369" s="437"/>
      <c r="X369" s="437"/>
      <c r="Y369" s="437"/>
      <c r="Z369" s="437"/>
    </row>
    <row r="370" spans="1:26" ht="12.75">
      <c r="A370" s="437"/>
      <c r="B370" s="437"/>
      <c r="C370" s="451"/>
      <c r="D370" s="452"/>
      <c r="E370" s="437"/>
      <c r="F370" s="437"/>
      <c r="G370" s="437"/>
      <c r="H370" s="437"/>
      <c r="I370" s="437"/>
      <c r="J370" s="437"/>
      <c r="K370" s="437"/>
      <c r="L370" s="437"/>
      <c r="M370" s="437"/>
      <c r="N370" s="437"/>
      <c r="O370" s="437"/>
      <c r="P370" s="437"/>
      <c r="Q370" s="437"/>
      <c r="R370" s="437"/>
      <c r="S370" s="437"/>
      <c r="T370" s="437"/>
      <c r="U370" s="437"/>
      <c r="V370" s="437"/>
      <c r="W370" s="437"/>
      <c r="X370" s="437"/>
      <c r="Y370" s="437"/>
      <c r="Z370" s="437"/>
    </row>
    <row r="371" spans="1:26" ht="12.75">
      <c r="A371" s="437"/>
      <c r="B371" s="437"/>
      <c r="C371" s="451"/>
      <c r="D371" s="452"/>
      <c r="E371" s="437"/>
      <c r="F371" s="437"/>
      <c r="G371" s="437"/>
      <c r="H371" s="437"/>
      <c r="I371" s="437"/>
      <c r="J371" s="437"/>
      <c r="K371" s="437"/>
      <c r="L371" s="437"/>
      <c r="M371" s="437"/>
      <c r="N371" s="437"/>
      <c r="O371" s="437"/>
      <c r="P371" s="437"/>
      <c r="Q371" s="437"/>
      <c r="R371" s="437"/>
      <c r="S371" s="437"/>
      <c r="T371" s="437"/>
      <c r="U371" s="437"/>
      <c r="V371" s="437"/>
      <c r="W371" s="437"/>
      <c r="X371" s="437"/>
      <c r="Y371" s="437"/>
      <c r="Z371" s="437"/>
    </row>
    <row r="372" spans="1:26" ht="12.75">
      <c r="A372" s="437"/>
      <c r="B372" s="437"/>
      <c r="C372" s="451"/>
      <c r="D372" s="452"/>
      <c r="E372" s="437"/>
      <c r="F372" s="437"/>
      <c r="G372" s="437"/>
      <c r="H372" s="437"/>
      <c r="I372" s="437"/>
      <c r="J372" s="437"/>
      <c r="K372" s="437"/>
      <c r="L372" s="437"/>
      <c r="M372" s="437"/>
      <c r="N372" s="437"/>
      <c r="O372" s="437"/>
      <c r="P372" s="437"/>
      <c r="Q372" s="437"/>
      <c r="R372" s="437"/>
      <c r="S372" s="437"/>
      <c r="T372" s="437"/>
      <c r="U372" s="437"/>
      <c r="V372" s="437"/>
      <c r="W372" s="437"/>
      <c r="X372" s="437"/>
      <c r="Y372" s="437"/>
      <c r="Z372" s="437"/>
    </row>
    <row r="373" spans="1:26" ht="12.75">
      <c r="A373" s="437"/>
      <c r="B373" s="437"/>
      <c r="C373" s="451"/>
      <c r="D373" s="452"/>
      <c r="E373" s="437"/>
      <c r="F373" s="437"/>
      <c r="G373" s="437"/>
      <c r="H373" s="437"/>
      <c r="I373" s="437"/>
      <c r="J373" s="437"/>
      <c r="K373" s="437"/>
      <c r="L373" s="437"/>
      <c r="M373" s="437"/>
      <c r="N373" s="437"/>
      <c r="O373" s="437"/>
      <c r="P373" s="437"/>
      <c r="Q373" s="437"/>
      <c r="R373" s="437"/>
      <c r="S373" s="437"/>
      <c r="T373" s="437"/>
      <c r="U373" s="437"/>
      <c r="V373" s="437"/>
      <c r="W373" s="437"/>
      <c r="X373" s="437"/>
      <c r="Y373" s="437"/>
      <c r="Z373" s="437"/>
    </row>
    <row r="374" spans="1:26" ht="12.75">
      <c r="A374" s="437"/>
      <c r="B374" s="437"/>
      <c r="C374" s="451"/>
      <c r="D374" s="452"/>
      <c r="E374" s="437"/>
      <c r="F374" s="437"/>
      <c r="G374" s="437"/>
      <c r="H374" s="437"/>
      <c r="I374" s="437"/>
      <c r="J374" s="437"/>
      <c r="K374" s="437"/>
      <c r="L374" s="437"/>
      <c r="M374" s="437"/>
      <c r="N374" s="437"/>
      <c r="O374" s="437"/>
      <c r="P374" s="437"/>
      <c r="Q374" s="437"/>
      <c r="R374" s="437"/>
      <c r="S374" s="437"/>
      <c r="T374" s="437"/>
      <c r="U374" s="437"/>
      <c r="V374" s="437"/>
      <c r="W374" s="437"/>
      <c r="X374" s="437"/>
      <c r="Y374" s="437"/>
      <c r="Z374" s="437"/>
    </row>
    <row r="375" spans="1:26" ht="12.75">
      <c r="A375" s="437"/>
      <c r="B375" s="437"/>
      <c r="C375" s="451"/>
      <c r="D375" s="452"/>
      <c r="E375" s="437"/>
      <c r="F375" s="437"/>
      <c r="G375" s="437"/>
      <c r="H375" s="437"/>
      <c r="I375" s="437"/>
      <c r="J375" s="437"/>
      <c r="K375" s="437"/>
      <c r="L375" s="437"/>
      <c r="M375" s="437"/>
      <c r="N375" s="437"/>
      <c r="O375" s="437"/>
      <c r="P375" s="437"/>
      <c r="Q375" s="437"/>
      <c r="R375" s="437"/>
      <c r="S375" s="437"/>
      <c r="T375" s="437"/>
      <c r="U375" s="437"/>
      <c r="V375" s="437"/>
      <c r="W375" s="437"/>
      <c r="X375" s="437"/>
      <c r="Y375" s="437"/>
      <c r="Z375" s="437"/>
    </row>
    <row r="376" spans="1:26" ht="12.75">
      <c r="A376" s="437"/>
      <c r="B376" s="437"/>
      <c r="C376" s="451"/>
      <c r="D376" s="452"/>
      <c r="E376" s="437"/>
      <c r="F376" s="437"/>
      <c r="G376" s="437"/>
      <c r="H376" s="437"/>
      <c r="I376" s="437"/>
      <c r="J376" s="437"/>
      <c r="K376" s="437"/>
      <c r="L376" s="437"/>
      <c r="M376" s="437"/>
      <c r="N376" s="437"/>
      <c r="O376" s="437"/>
      <c r="P376" s="437"/>
      <c r="Q376" s="437"/>
      <c r="R376" s="437"/>
      <c r="S376" s="437"/>
      <c r="T376" s="437"/>
      <c r="U376" s="437"/>
      <c r="V376" s="437"/>
      <c r="W376" s="437"/>
      <c r="X376" s="437"/>
      <c r="Y376" s="437"/>
      <c r="Z376" s="437"/>
    </row>
    <row r="377" spans="1:26" ht="12.75">
      <c r="A377" s="437"/>
      <c r="B377" s="437"/>
      <c r="C377" s="451"/>
      <c r="D377" s="452"/>
      <c r="E377" s="437"/>
      <c r="F377" s="437"/>
      <c r="G377" s="437"/>
      <c r="H377" s="437"/>
      <c r="I377" s="437"/>
      <c r="J377" s="437"/>
      <c r="K377" s="437"/>
      <c r="L377" s="437"/>
      <c r="M377" s="437"/>
      <c r="N377" s="437"/>
      <c r="O377" s="437"/>
      <c r="P377" s="437"/>
      <c r="Q377" s="437"/>
      <c r="R377" s="437"/>
      <c r="S377" s="437"/>
      <c r="T377" s="437"/>
      <c r="U377" s="437"/>
      <c r="V377" s="437"/>
      <c r="W377" s="437"/>
      <c r="X377" s="437"/>
      <c r="Y377" s="437"/>
      <c r="Z377" s="437"/>
    </row>
    <row r="378" spans="1:26" ht="12.75">
      <c r="A378" s="437"/>
      <c r="B378" s="437"/>
      <c r="C378" s="451"/>
      <c r="D378" s="452"/>
      <c r="E378" s="437"/>
      <c r="F378" s="437"/>
      <c r="G378" s="437"/>
      <c r="H378" s="437"/>
      <c r="I378" s="437"/>
      <c r="J378" s="437"/>
      <c r="K378" s="437"/>
      <c r="L378" s="437"/>
      <c r="M378" s="437"/>
      <c r="N378" s="437"/>
      <c r="O378" s="437"/>
      <c r="P378" s="437"/>
      <c r="Q378" s="437"/>
      <c r="R378" s="437"/>
      <c r="S378" s="437"/>
      <c r="T378" s="437"/>
      <c r="U378" s="437"/>
      <c r="V378" s="437"/>
      <c r="W378" s="437"/>
      <c r="X378" s="437"/>
      <c r="Y378" s="437"/>
      <c r="Z378" s="437"/>
    </row>
    <row r="379" spans="1:26" ht="12.75">
      <c r="A379" s="437"/>
      <c r="B379" s="437"/>
      <c r="C379" s="451"/>
      <c r="D379" s="452"/>
      <c r="E379" s="437"/>
      <c r="F379" s="437"/>
      <c r="G379" s="437"/>
      <c r="H379" s="437"/>
      <c r="I379" s="437"/>
      <c r="J379" s="437"/>
      <c r="K379" s="437"/>
      <c r="L379" s="437"/>
      <c r="M379" s="437"/>
      <c r="N379" s="437"/>
      <c r="O379" s="437"/>
      <c r="P379" s="437"/>
      <c r="Q379" s="437"/>
      <c r="R379" s="437"/>
      <c r="S379" s="437"/>
      <c r="T379" s="437"/>
      <c r="U379" s="437"/>
      <c r="V379" s="437"/>
      <c r="W379" s="437"/>
      <c r="X379" s="437"/>
      <c r="Y379" s="437"/>
      <c r="Z379" s="437"/>
    </row>
    <row r="380" spans="1:26" ht="12.75">
      <c r="A380" s="437"/>
      <c r="B380" s="437"/>
      <c r="C380" s="451"/>
      <c r="D380" s="452"/>
      <c r="E380" s="437"/>
      <c r="F380" s="437"/>
      <c r="G380" s="437"/>
      <c r="H380" s="437"/>
      <c r="I380" s="437"/>
      <c r="J380" s="437"/>
      <c r="K380" s="437"/>
      <c r="L380" s="437"/>
      <c r="M380" s="437"/>
      <c r="N380" s="437"/>
      <c r="O380" s="437"/>
      <c r="P380" s="437"/>
      <c r="Q380" s="437"/>
      <c r="R380" s="437"/>
      <c r="S380" s="437"/>
      <c r="T380" s="437"/>
      <c r="U380" s="437"/>
      <c r="V380" s="437"/>
      <c r="W380" s="437"/>
      <c r="X380" s="437"/>
      <c r="Y380" s="437"/>
      <c r="Z380" s="437"/>
    </row>
    <row r="381" spans="1:26" ht="12.75">
      <c r="A381" s="437"/>
      <c r="B381" s="437"/>
      <c r="C381" s="451"/>
      <c r="D381" s="452"/>
      <c r="E381" s="437"/>
      <c r="F381" s="437"/>
      <c r="G381" s="437"/>
      <c r="H381" s="437"/>
      <c r="I381" s="437"/>
      <c r="J381" s="437"/>
      <c r="K381" s="437"/>
      <c r="L381" s="437"/>
      <c r="M381" s="437"/>
      <c r="N381" s="437"/>
      <c r="O381" s="437"/>
      <c r="P381" s="437"/>
      <c r="Q381" s="437"/>
      <c r="R381" s="437"/>
      <c r="S381" s="437"/>
      <c r="T381" s="437"/>
      <c r="U381" s="437"/>
      <c r="V381" s="437"/>
      <c r="W381" s="437"/>
      <c r="X381" s="437"/>
      <c r="Y381" s="437"/>
      <c r="Z381" s="437"/>
    </row>
    <row r="382" spans="1:26" ht="12.75">
      <c r="A382" s="437"/>
      <c r="B382" s="437"/>
      <c r="C382" s="451"/>
      <c r="D382" s="452"/>
      <c r="E382" s="437"/>
      <c r="F382" s="437"/>
      <c r="G382" s="437"/>
      <c r="H382" s="437"/>
      <c r="I382" s="437"/>
      <c r="J382" s="437"/>
      <c r="K382" s="437"/>
      <c r="L382" s="437"/>
      <c r="M382" s="437"/>
      <c r="N382" s="437"/>
      <c r="O382" s="437"/>
      <c r="P382" s="437"/>
      <c r="Q382" s="437"/>
      <c r="R382" s="437"/>
      <c r="S382" s="437"/>
      <c r="T382" s="437"/>
      <c r="U382" s="437"/>
      <c r="V382" s="437"/>
      <c r="W382" s="437"/>
      <c r="X382" s="437"/>
      <c r="Y382" s="437"/>
      <c r="Z382" s="437"/>
    </row>
    <row r="383" spans="1:26" ht="12.75">
      <c r="A383" s="437"/>
      <c r="B383" s="437"/>
      <c r="C383" s="451"/>
      <c r="D383" s="452"/>
      <c r="E383" s="437"/>
      <c r="F383" s="437"/>
      <c r="G383" s="437"/>
      <c r="H383" s="437"/>
      <c r="I383" s="437"/>
      <c r="J383" s="437"/>
      <c r="K383" s="437"/>
      <c r="L383" s="437"/>
      <c r="M383" s="437"/>
      <c r="N383" s="437"/>
      <c r="O383" s="437"/>
      <c r="P383" s="437"/>
      <c r="Q383" s="437"/>
      <c r="R383" s="437"/>
      <c r="S383" s="437"/>
      <c r="T383" s="437"/>
      <c r="U383" s="437"/>
      <c r="V383" s="437"/>
      <c r="W383" s="437"/>
      <c r="X383" s="437"/>
      <c r="Y383" s="437"/>
      <c r="Z383" s="437"/>
    </row>
    <row r="384" spans="1:26" ht="12.75">
      <c r="A384" s="437"/>
      <c r="B384" s="437"/>
      <c r="C384" s="451"/>
      <c r="D384" s="452"/>
      <c r="E384" s="437"/>
      <c r="F384" s="437"/>
      <c r="G384" s="437"/>
      <c r="H384" s="437"/>
      <c r="I384" s="437"/>
      <c r="J384" s="437"/>
      <c r="K384" s="437"/>
      <c r="L384" s="437"/>
      <c r="M384" s="437"/>
      <c r="N384" s="437"/>
      <c r="O384" s="437"/>
      <c r="P384" s="437"/>
      <c r="Q384" s="437"/>
      <c r="R384" s="437"/>
      <c r="S384" s="437"/>
      <c r="T384" s="437"/>
      <c r="U384" s="437"/>
      <c r="V384" s="437"/>
      <c r="W384" s="437"/>
      <c r="X384" s="437"/>
      <c r="Y384" s="437"/>
      <c r="Z384" s="437"/>
    </row>
    <row r="385" spans="1:26" ht="12.75">
      <c r="A385" s="437"/>
      <c r="B385" s="437"/>
      <c r="C385" s="451"/>
      <c r="D385" s="452"/>
      <c r="E385" s="437"/>
      <c r="F385" s="437"/>
      <c r="G385" s="437"/>
      <c r="H385" s="437"/>
      <c r="I385" s="437"/>
      <c r="J385" s="437"/>
      <c r="K385" s="437"/>
      <c r="L385" s="437"/>
      <c r="M385" s="437"/>
      <c r="N385" s="437"/>
      <c r="O385" s="437"/>
      <c r="P385" s="437"/>
      <c r="Q385" s="437"/>
      <c r="R385" s="437"/>
      <c r="S385" s="437"/>
      <c r="T385" s="437"/>
      <c r="U385" s="437"/>
      <c r="V385" s="437"/>
      <c r="W385" s="437"/>
      <c r="X385" s="437"/>
      <c r="Y385" s="437"/>
      <c r="Z385" s="437"/>
    </row>
    <row r="386" spans="1:26" ht="12.75">
      <c r="A386" s="437"/>
      <c r="B386" s="437"/>
      <c r="C386" s="451"/>
      <c r="D386" s="452"/>
      <c r="E386" s="437"/>
      <c r="F386" s="437"/>
      <c r="G386" s="437"/>
      <c r="H386" s="437"/>
      <c r="I386" s="437"/>
      <c r="J386" s="437"/>
      <c r="K386" s="437"/>
      <c r="L386" s="437"/>
      <c r="M386" s="437"/>
      <c r="N386" s="437"/>
      <c r="O386" s="437"/>
      <c r="P386" s="437"/>
      <c r="Q386" s="437"/>
      <c r="R386" s="437"/>
      <c r="S386" s="437"/>
      <c r="T386" s="437"/>
      <c r="U386" s="437"/>
      <c r="V386" s="437"/>
      <c r="W386" s="437"/>
      <c r="X386" s="437"/>
      <c r="Y386" s="437"/>
      <c r="Z386" s="437"/>
    </row>
    <row r="387" spans="1:26" ht="12.75">
      <c r="A387" s="437"/>
      <c r="B387" s="437"/>
      <c r="C387" s="451"/>
      <c r="D387" s="452"/>
      <c r="E387" s="437"/>
      <c r="F387" s="437"/>
      <c r="G387" s="437"/>
      <c r="H387" s="437"/>
      <c r="I387" s="437"/>
      <c r="J387" s="437"/>
      <c r="K387" s="437"/>
      <c r="L387" s="437"/>
      <c r="M387" s="437"/>
      <c r="N387" s="437"/>
      <c r="O387" s="437"/>
      <c r="P387" s="437"/>
      <c r="Q387" s="437"/>
      <c r="R387" s="437"/>
      <c r="S387" s="437"/>
      <c r="T387" s="437"/>
      <c r="U387" s="437"/>
      <c r="V387" s="437"/>
      <c r="W387" s="437"/>
      <c r="X387" s="437"/>
      <c r="Y387" s="437"/>
      <c r="Z387" s="437"/>
    </row>
    <row r="388" spans="1:26" ht="12.75">
      <c r="A388" s="437"/>
      <c r="B388" s="437"/>
      <c r="C388" s="451"/>
      <c r="D388" s="452"/>
      <c r="E388" s="437"/>
      <c r="F388" s="437"/>
      <c r="G388" s="437"/>
      <c r="H388" s="437"/>
      <c r="I388" s="437"/>
      <c r="J388" s="437"/>
      <c r="K388" s="437"/>
      <c r="L388" s="437"/>
      <c r="M388" s="437"/>
      <c r="N388" s="437"/>
      <c r="O388" s="437"/>
      <c r="P388" s="437"/>
      <c r="Q388" s="437"/>
      <c r="R388" s="437"/>
      <c r="S388" s="437"/>
      <c r="T388" s="437"/>
      <c r="U388" s="437"/>
      <c r="V388" s="437"/>
      <c r="W388" s="437"/>
      <c r="X388" s="437"/>
      <c r="Y388" s="437"/>
      <c r="Z388" s="437"/>
    </row>
    <row r="389" spans="1:26" ht="12.75">
      <c r="A389" s="437"/>
      <c r="B389" s="437"/>
      <c r="C389" s="451"/>
      <c r="D389" s="452"/>
      <c r="E389" s="437"/>
      <c r="F389" s="437"/>
      <c r="G389" s="437"/>
      <c r="H389" s="437"/>
      <c r="I389" s="437"/>
      <c r="J389" s="437"/>
      <c r="K389" s="437"/>
      <c r="L389" s="437"/>
      <c r="M389" s="437"/>
      <c r="N389" s="437"/>
      <c r="O389" s="437"/>
      <c r="P389" s="437"/>
      <c r="Q389" s="437"/>
      <c r="R389" s="437"/>
      <c r="S389" s="437"/>
      <c r="T389" s="437"/>
      <c r="U389" s="437"/>
      <c r="V389" s="437"/>
      <c r="W389" s="437"/>
      <c r="X389" s="437"/>
      <c r="Y389" s="437"/>
      <c r="Z389" s="437"/>
    </row>
    <row r="390" spans="1:26" ht="12.75">
      <c r="A390" s="437"/>
      <c r="B390" s="437"/>
      <c r="C390" s="451"/>
      <c r="D390" s="452"/>
      <c r="E390" s="437"/>
      <c r="F390" s="437"/>
      <c r="G390" s="437"/>
      <c r="H390" s="437"/>
      <c r="I390" s="437"/>
      <c r="J390" s="437"/>
      <c r="K390" s="437"/>
      <c r="L390" s="437"/>
      <c r="M390" s="437"/>
      <c r="N390" s="437"/>
      <c r="O390" s="437"/>
      <c r="P390" s="437"/>
      <c r="Q390" s="437"/>
      <c r="R390" s="437"/>
      <c r="S390" s="437"/>
      <c r="T390" s="437"/>
      <c r="U390" s="437"/>
      <c r="V390" s="437"/>
      <c r="W390" s="437"/>
      <c r="X390" s="437"/>
      <c r="Y390" s="437"/>
      <c r="Z390" s="437"/>
    </row>
    <row r="391" spans="1:26" ht="12.75">
      <c r="A391" s="437"/>
      <c r="B391" s="437"/>
      <c r="C391" s="451"/>
      <c r="D391" s="452"/>
      <c r="E391" s="437"/>
      <c r="F391" s="437"/>
      <c r="G391" s="437"/>
      <c r="H391" s="437"/>
      <c r="I391" s="437"/>
      <c r="J391" s="437"/>
      <c r="K391" s="437"/>
      <c r="L391" s="437"/>
      <c r="M391" s="437"/>
      <c r="N391" s="437"/>
      <c r="O391" s="437"/>
      <c r="P391" s="437"/>
      <c r="Q391" s="437"/>
      <c r="R391" s="437"/>
      <c r="S391" s="437"/>
      <c r="T391" s="437"/>
      <c r="U391" s="437"/>
      <c r="V391" s="437"/>
      <c r="W391" s="437"/>
      <c r="X391" s="437"/>
      <c r="Y391" s="437"/>
      <c r="Z391" s="437"/>
    </row>
    <row r="392" spans="1:26" ht="12.75">
      <c r="A392" s="437"/>
      <c r="B392" s="437"/>
      <c r="C392" s="451"/>
      <c r="D392" s="452"/>
      <c r="E392" s="437"/>
      <c r="F392" s="437"/>
      <c r="G392" s="437"/>
      <c r="H392" s="437"/>
      <c r="I392" s="437"/>
      <c r="J392" s="437"/>
      <c r="K392" s="437"/>
      <c r="L392" s="437"/>
      <c r="M392" s="437"/>
      <c r="N392" s="437"/>
      <c r="O392" s="437"/>
      <c r="P392" s="437"/>
      <c r="Q392" s="437"/>
      <c r="R392" s="437"/>
      <c r="S392" s="437"/>
      <c r="T392" s="437"/>
      <c r="U392" s="437"/>
      <c r="V392" s="437"/>
      <c r="W392" s="437"/>
      <c r="X392" s="437"/>
      <c r="Y392" s="437"/>
      <c r="Z392" s="437"/>
    </row>
    <row r="393" spans="1:26" ht="12.75">
      <c r="A393" s="437"/>
      <c r="B393" s="437"/>
      <c r="C393" s="451"/>
      <c r="D393" s="452"/>
      <c r="E393" s="437"/>
      <c r="F393" s="437"/>
      <c r="G393" s="437"/>
      <c r="H393" s="437"/>
      <c r="I393" s="437"/>
      <c r="J393" s="437"/>
      <c r="K393" s="437"/>
      <c r="L393" s="437"/>
      <c r="M393" s="437"/>
      <c r="N393" s="437"/>
      <c r="O393" s="437"/>
      <c r="P393" s="437"/>
      <c r="Q393" s="437"/>
      <c r="R393" s="437"/>
      <c r="S393" s="437"/>
      <c r="T393" s="437"/>
      <c r="U393" s="437"/>
      <c r="V393" s="437"/>
      <c r="W393" s="437"/>
      <c r="X393" s="437"/>
      <c r="Y393" s="437"/>
      <c r="Z393" s="437"/>
    </row>
    <row r="394" spans="1:26" ht="12.75">
      <c r="A394" s="437"/>
      <c r="B394" s="437"/>
      <c r="C394" s="451"/>
      <c r="D394" s="452"/>
      <c r="E394" s="437"/>
      <c r="F394" s="437"/>
      <c r="G394" s="437"/>
      <c r="H394" s="437"/>
      <c r="I394" s="437"/>
      <c r="J394" s="437"/>
      <c r="K394" s="437"/>
      <c r="L394" s="437"/>
      <c r="M394" s="437"/>
      <c r="N394" s="437"/>
      <c r="O394" s="437"/>
      <c r="P394" s="437"/>
      <c r="Q394" s="437"/>
      <c r="R394" s="437"/>
      <c r="S394" s="437"/>
      <c r="T394" s="437"/>
      <c r="U394" s="437"/>
      <c r="V394" s="437"/>
      <c r="W394" s="437"/>
      <c r="X394" s="437"/>
      <c r="Y394" s="437"/>
      <c r="Z394" s="437"/>
    </row>
    <row r="395" spans="1:26" ht="12.75">
      <c r="A395" s="437"/>
      <c r="B395" s="437"/>
      <c r="C395" s="451"/>
      <c r="D395" s="452"/>
      <c r="E395" s="437"/>
      <c r="F395" s="437"/>
      <c r="G395" s="437"/>
      <c r="H395" s="437"/>
      <c r="I395" s="437"/>
      <c r="J395" s="437"/>
      <c r="K395" s="437"/>
      <c r="L395" s="437"/>
      <c r="M395" s="437"/>
      <c r="N395" s="437"/>
      <c r="O395" s="437"/>
      <c r="P395" s="437"/>
      <c r="Q395" s="437"/>
      <c r="R395" s="437"/>
      <c r="S395" s="437"/>
      <c r="T395" s="437"/>
      <c r="U395" s="437"/>
      <c r="V395" s="437"/>
      <c r="W395" s="437"/>
      <c r="X395" s="437"/>
      <c r="Y395" s="437"/>
      <c r="Z395" s="437"/>
    </row>
    <row r="396" spans="1:26" ht="12.75">
      <c r="A396" s="437"/>
      <c r="B396" s="437"/>
      <c r="C396" s="451"/>
      <c r="D396" s="452"/>
      <c r="E396" s="437"/>
      <c r="F396" s="437"/>
      <c r="G396" s="437"/>
      <c r="H396" s="437"/>
      <c r="I396" s="437"/>
      <c r="J396" s="437"/>
      <c r="K396" s="437"/>
      <c r="L396" s="437"/>
      <c r="M396" s="437"/>
      <c r="N396" s="437"/>
      <c r="O396" s="437"/>
      <c r="P396" s="437"/>
      <c r="Q396" s="437"/>
      <c r="R396" s="437"/>
      <c r="S396" s="437"/>
      <c r="T396" s="437"/>
      <c r="U396" s="437"/>
      <c r="V396" s="437"/>
      <c r="W396" s="437"/>
      <c r="X396" s="437"/>
      <c r="Y396" s="437"/>
      <c r="Z396" s="437"/>
    </row>
    <row r="397" spans="1:26" ht="12.75">
      <c r="A397" s="437"/>
      <c r="B397" s="437"/>
      <c r="C397" s="451"/>
      <c r="D397" s="452"/>
      <c r="E397" s="437"/>
      <c r="F397" s="437"/>
      <c r="G397" s="437"/>
      <c r="H397" s="437"/>
      <c r="I397" s="437"/>
      <c r="J397" s="437"/>
      <c r="K397" s="437"/>
      <c r="L397" s="437"/>
      <c r="M397" s="437"/>
      <c r="N397" s="437"/>
      <c r="O397" s="437"/>
      <c r="P397" s="437"/>
      <c r="Q397" s="437"/>
      <c r="R397" s="437"/>
      <c r="S397" s="437"/>
      <c r="T397" s="437"/>
      <c r="U397" s="437"/>
      <c r="V397" s="437"/>
      <c r="W397" s="437"/>
      <c r="X397" s="437"/>
      <c r="Y397" s="437"/>
      <c r="Z397" s="437"/>
    </row>
    <row r="398" spans="1:26" ht="12.75">
      <c r="A398" s="437"/>
      <c r="B398" s="437"/>
      <c r="C398" s="451"/>
      <c r="D398" s="452"/>
      <c r="E398" s="437"/>
      <c r="F398" s="437"/>
      <c r="G398" s="437"/>
      <c r="H398" s="437"/>
      <c r="I398" s="437"/>
      <c r="J398" s="437"/>
      <c r="K398" s="437"/>
      <c r="L398" s="437"/>
      <c r="M398" s="437"/>
      <c r="N398" s="437"/>
      <c r="O398" s="437"/>
      <c r="P398" s="437"/>
      <c r="Q398" s="437"/>
      <c r="R398" s="437"/>
      <c r="S398" s="437"/>
      <c r="T398" s="437"/>
      <c r="U398" s="437"/>
      <c r="V398" s="437"/>
      <c r="W398" s="437"/>
      <c r="X398" s="437"/>
      <c r="Y398" s="437"/>
      <c r="Z398" s="437"/>
    </row>
    <row r="399" spans="1:26" ht="12.75">
      <c r="A399" s="437"/>
      <c r="B399" s="437"/>
      <c r="C399" s="451"/>
      <c r="D399" s="452"/>
      <c r="E399" s="437"/>
      <c r="F399" s="437"/>
      <c r="G399" s="437"/>
      <c r="H399" s="437"/>
      <c r="I399" s="437"/>
      <c r="J399" s="437"/>
      <c r="K399" s="437"/>
      <c r="L399" s="437"/>
      <c r="M399" s="437"/>
      <c r="N399" s="437"/>
      <c r="O399" s="437"/>
      <c r="P399" s="437"/>
      <c r="Q399" s="437"/>
      <c r="R399" s="437"/>
      <c r="S399" s="437"/>
      <c r="T399" s="437"/>
      <c r="U399" s="437"/>
      <c r="V399" s="437"/>
      <c r="W399" s="437"/>
      <c r="X399" s="437"/>
      <c r="Y399" s="437"/>
      <c r="Z399" s="437"/>
    </row>
    <row r="400" spans="1:26" ht="12.75">
      <c r="A400" s="437"/>
      <c r="B400" s="437"/>
      <c r="C400" s="451"/>
      <c r="D400" s="452"/>
      <c r="E400" s="437"/>
      <c r="F400" s="437"/>
      <c r="G400" s="437"/>
      <c r="H400" s="437"/>
      <c r="I400" s="437"/>
      <c r="J400" s="437"/>
      <c r="K400" s="437"/>
      <c r="L400" s="437"/>
      <c r="M400" s="437"/>
      <c r="N400" s="437"/>
      <c r="O400" s="437"/>
      <c r="P400" s="437"/>
      <c r="Q400" s="437"/>
      <c r="R400" s="437"/>
      <c r="S400" s="437"/>
      <c r="T400" s="437"/>
      <c r="U400" s="437"/>
      <c r="V400" s="437"/>
      <c r="W400" s="437"/>
      <c r="X400" s="437"/>
      <c r="Y400" s="437"/>
      <c r="Z400" s="437"/>
    </row>
    <row r="401" spans="1:26" ht="12.75">
      <c r="A401" s="437"/>
      <c r="B401" s="437"/>
      <c r="C401" s="451"/>
      <c r="D401" s="452"/>
      <c r="E401" s="437"/>
      <c r="F401" s="437"/>
      <c r="G401" s="437"/>
      <c r="H401" s="437"/>
      <c r="I401" s="437"/>
      <c r="J401" s="437"/>
      <c r="K401" s="437"/>
      <c r="L401" s="437"/>
      <c r="M401" s="437"/>
      <c r="N401" s="437"/>
      <c r="O401" s="437"/>
      <c r="P401" s="437"/>
      <c r="Q401" s="437"/>
      <c r="R401" s="437"/>
      <c r="S401" s="437"/>
      <c r="T401" s="437"/>
      <c r="U401" s="437"/>
      <c r="V401" s="437"/>
      <c r="W401" s="437"/>
      <c r="X401" s="437"/>
      <c r="Y401" s="437"/>
      <c r="Z401" s="437"/>
    </row>
    <row r="402" spans="1:26" ht="12.75">
      <c r="A402" s="437"/>
      <c r="B402" s="437"/>
      <c r="C402" s="451"/>
      <c r="D402" s="452"/>
      <c r="E402" s="437"/>
      <c r="F402" s="437"/>
      <c r="G402" s="437"/>
      <c r="H402" s="437"/>
      <c r="I402" s="437"/>
      <c r="J402" s="437"/>
      <c r="K402" s="437"/>
      <c r="L402" s="437"/>
      <c r="M402" s="437"/>
      <c r="N402" s="437"/>
      <c r="O402" s="437"/>
      <c r="P402" s="437"/>
      <c r="Q402" s="437"/>
      <c r="R402" s="437"/>
      <c r="S402" s="437"/>
      <c r="T402" s="437"/>
      <c r="U402" s="437"/>
      <c r="V402" s="437"/>
      <c r="W402" s="437"/>
      <c r="X402" s="437"/>
      <c r="Y402" s="437"/>
      <c r="Z402" s="437"/>
    </row>
    <row r="403" spans="1:26" ht="12.75">
      <c r="A403" s="437"/>
      <c r="B403" s="437"/>
      <c r="C403" s="451"/>
      <c r="D403" s="452"/>
      <c r="E403" s="437"/>
      <c r="F403" s="437"/>
      <c r="G403" s="437"/>
      <c r="H403" s="437"/>
      <c r="I403" s="437"/>
      <c r="J403" s="437"/>
      <c r="K403" s="437"/>
      <c r="L403" s="437"/>
      <c r="M403" s="437"/>
      <c r="N403" s="437"/>
      <c r="O403" s="437"/>
      <c r="P403" s="437"/>
      <c r="Q403" s="437"/>
      <c r="R403" s="437"/>
      <c r="S403" s="437"/>
      <c r="T403" s="437"/>
      <c r="U403" s="437"/>
      <c r="V403" s="437"/>
      <c r="W403" s="437"/>
      <c r="X403" s="437"/>
      <c r="Y403" s="437"/>
      <c r="Z403" s="437"/>
    </row>
    <row r="404" spans="1:26" ht="12.75">
      <c r="A404" s="437"/>
      <c r="B404" s="437"/>
      <c r="C404" s="451"/>
      <c r="D404" s="452"/>
      <c r="E404" s="437"/>
      <c r="F404" s="437"/>
      <c r="G404" s="437"/>
      <c r="H404" s="437"/>
      <c r="I404" s="437"/>
      <c r="J404" s="437"/>
      <c r="K404" s="437"/>
      <c r="L404" s="437"/>
      <c r="M404" s="437"/>
      <c r="N404" s="437"/>
      <c r="O404" s="437"/>
      <c r="P404" s="437"/>
      <c r="Q404" s="437"/>
      <c r="R404" s="437"/>
      <c r="S404" s="437"/>
      <c r="T404" s="437"/>
      <c r="U404" s="437"/>
      <c r="V404" s="437"/>
      <c r="W404" s="437"/>
      <c r="X404" s="437"/>
      <c r="Y404" s="437"/>
      <c r="Z404" s="437"/>
    </row>
    <row r="405" spans="1:26" ht="12.75">
      <c r="A405" s="437"/>
      <c r="B405" s="437"/>
      <c r="C405" s="451"/>
      <c r="D405" s="452"/>
      <c r="E405" s="437"/>
      <c r="F405" s="437"/>
      <c r="G405" s="437"/>
      <c r="H405" s="437"/>
      <c r="I405" s="437"/>
      <c r="J405" s="437"/>
      <c r="K405" s="437"/>
      <c r="L405" s="437"/>
      <c r="M405" s="437"/>
      <c r="N405" s="437"/>
      <c r="O405" s="437"/>
      <c r="P405" s="437"/>
      <c r="Q405" s="437"/>
      <c r="R405" s="437"/>
      <c r="S405" s="437"/>
      <c r="T405" s="437"/>
      <c r="U405" s="437"/>
      <c r="V405" s="437"/>
      <c r="W405" s="437"/>
      <c r="X405" s="437"/>
      <c r="Y405" s="437"/>
      <c r="Z405" s="437"/>
    </row>
    <row r="406" spans="1:26" ht="12.75">
      <c r="A406" s="437"/>
      <c r="B406" s="437"/>
      <c r="C406" s="451"/>
      <c r="D406" s="452"/>
      <c r="E406" s="437"/>
      <c r="F406" s="437"/>
      <c r="G406" s="437"/>
      <c r="H406" s="437"/>
      <c r="I406" s="437"/>
      <c r="J406" s="437"/>
      <c r="K406" s="437"/>
      <c r="L406" s="437"/>
      <c r="M406" s="437"/>
      <c r="N406" s="437"/>
      <c r="O406" s="437"/>
      <c r="P406" s="437"/>
      <c r="Q406" s="437"/>
      <c r="R406" s="437"/>
      <c r="S406" s="437"/>
      <c r="T406" s="437"/>
      <c r="U406" s="437"/>
      <c r="V406" s="437"/>
      <c r="W406" s="437"/>
      <c r="X406" s="437"/>
      <c r="Y406" s="437"/>
      <c r="Z406" s="437"/>
    </row>
    <row r="407" spans="1:26" ht="12.75">
      <c r="A407" s="437"/>
      <c r="B407" s="437"/>
      <c r="C407" s="451"/>
      <c r="D407" s="452"/>
      <c r="E407" s="437"/>
      <c r="F407" s="437"/>
      <c r="G407" s="437"/>
      <c r="H407" s="437"/>
      <c r="I407" s="437"/>
      <c r="J407" s="437"/>
      <c r="K407" s="437"/>
      <c r="L407" s="437"/>
      <c r="M407" s="437"/>
      <c r="N407" s="437"/>
      <c r="O407" s="437"/>
      <c r="P407" s="437"/>
      <c r="Q407" s="437"/>
      <c r="R407" s="437"/>
      <c r="S407" s="437"/>
      <c r="T407" s="437"/>
      <c r="U407" s="437"/>
      <c r="V407" s="437"/>
      <c r="W407" s="437"/>
      <c r="X407" s="437"/>
      <c r="Y407" s="437"/>
      <c r="Z407" s="437"/>
    </row>
    <row r="408" spans="1:26" ht="12.75">
      <c r="A408" s="437"/>
      <c r="B408" s="437"/>
      <c r="C408" s="451"/>
      <c r="D408" s="452"/>
      <c r="E408" s="437"/>
      <c r="F408" s="437"/>
      <c r="G408" s="437"/>
      <c r="H408" s="437"/>
      <c r="I408" s="437"/>
      <c r="J408" s="437"/>
      <c r="K408" s="437"/>
      <c r="L408" s="437"/>
      <c r="M408" s="437"/>
      <c r="N408" s="437"/>
      <c r="O408" s="437"/>
      <c r="P408" s="437"/>
      <c r="Q408" s="437"/>
      <c r="R408" s="437"/>
      <c r="S408" s="437"/>
      <c r="T408" s="437"/>
      <c r="U408" s="437"/>
      <c r="V408" s="437"/>
      <c r="W408" s="437"/>
      <c r="X408" s="437"/>
      <c r="Y408" s="437"/>
      <c r="Z408" s="437"/>
    </row>
    <row r="409" spans="1:26" ht="12.75">
      <c r="A409" s="437"/>
      <c r="B409" s="437"/>
      <c r="C409" s="451"/>
      <c r="D409" s="452"/>
      <c r="E409" s="437"/>
      <c r="F409" s="437"/>
      <c r="G409" s="437"/>
      <c r="H409" s="437"/>
      <c r="I409" s="437"/>
      <c r="J409" s="437"/>
      <c r="K409" s="437"/>
      <c r="L409" s="437"/>
      <c r="M409" s="437"/>
      <c r="N409" s="437"/>
      <c r="O409" s="437"/>
      <c r="P409" s="437"/>
      <c r="Q409" s="437"/>
      <c r="R409" s="437"/>
      <c r="S409" s="437"/>
      <c r="T409" s="437"/>
      <c r="U409" s="437"/>
      <c r="V409" s="437"/>
      <c r="W409" s="437"/>
      <c r="X409" s="437"/>
      <c r="Y409" s="437"/>
      <c r="Z409" s="437"/>
    </row>
    <row r="410" spans="1:26" ht="12.75">
      <c r="A410" s="437"/>
      <c r="B410" s="437"/>
      <c r="C410" s="451"/>
      <c r="D410" s="452"/>
      <c r="E410" s="437"/>
      <c r="F410" s="437"/>
      <c r="G410" s="437"/>
      <c r="H410" s="437"/>
      <c r="I410" s="437"/>
      <c r="J410" s="437"/>
      <c r="K410" s="437"/>
      <c r="L410" s="437"/>
      <c r="M410" s="437"/>
      <c r="N410" s="437"/>
      <c r="O410" s="437"/>
      <c r="P410" s="437"/>
      <c r="Q410" s="437"/>
      <c r="R410" s="437"/>
      <c r="S410" s="437"/>
      <c r="T410" s="437"/>
      <c r="U410" s="437"/>
      <c r="V410" s="437"/>
      <c r="W410" s="437"/>
      <c r="X410" s="437"/>
      <c r="Y410" s="437"/>
      <c r="Z410" s="437"/>
    </row>
    <row r="411" spans="1:26" ht="12.75">
      <c r="A411" s="437"/>
      <c r="B411" s="437"/>
      <c r="C411" s="451"/>
      <c r="D411" s="452"/>
      <c r="E411" s="437"/>
      <c r="F411" s="437"/>
      <c r="G411" s="437"/>
      <c r="H411" s="437"/>
      <c r="I411" s="437"/>
      <c r="J411" s="437"/>
      <c r="K411" s="437"/>
      <c r="L411" s="437"/>
      <c r="M411" s="437"/>
      <c r="N411" s="437"/>
      <c r="O411" s="437"/>
      <c r="P411" s="437"/>
      <c r="Q411" s="437"/>
      <c r="R411" s="437"/>
      <c r="S411" s="437"/>
      <c r="T411" s="437"/>
      <c r="U411" s="437"/>
      <c r="V411" s="437"/>
      <c r="W411" s="437"/>
      <c r="X411" s="437"/>
      <c r="Y411" s="437"/>
      <c r="Z411" s="437"/>
    </row>
    <row r="412" spans="1:26" ht="12.75">
      <c r="A412" s="437"/>
      <c r="B412" s="437"/>
      <c r="C412" s="451"/>
      <c r="D412" s="452"/>
      <c r="E412" s="437"/>
      <c r="F412" s="437"/>
      <c r="G412" s="437"/>
      <c r="H412" s="437"/>
      <c r="I412" s="437"/>
      <c r="J412" s="437"/>
      <c r="K412" s="437"/>
      <c r="L412" s="437"/>
      <c r="M412" s="437"/>
      <c r="N412" s="437"/>
      <c r="O412" s="437"/>
      <c r="P412" s="437"/>
      <c r="Q412" s="437"/>
      <c r="R412" s="437"/>
      <c r="S412" s="437"/>
      <c r="T412" s="437"/>
      <c r="U412" s="437"/>
      <c r="V412" s="437"/>
      <c r="W412" s="437"/>
      <c r="X412" s="437"/>
      <c r="Y412" s="437"/>
      <c r="Z412" s="437"/>
    </row>
    <row r="413" spans="1:26" ht="12.75">
      <c r="A413" s="437"/>
      <c r="B413" s="437"/>
      <c r="C413" s="451"/>
      <c r="D413" s="452"/>
      <c r="E413" s="437"/>
      <c r="F413" s="437"/>
      <c r="G413" s="437"/>
      <c r="H413" s="437"/>
      <c r="I413" s="437"/>
      <c r="J413" s="437"/>
      <c r="K413" s="437"/>
      <c r="L413" s="437"/>
      <c r="M413" s="437"/>
      <c r="N413" s="437"/>
      <c r="O413" s="437"/>
      <c r="P413" s="437"/>
      <c r="Q413" s="437"/>
      <c r="R413" s="437"/>
      <c r="S413" s="437"/>
      <c r="T413" s="437"/>
      <c r="U413" s="437"/>
      <c r="V413" s="437"/>
      <c r="W413" s="437"/>
      <c r="X413" s="437"/>
      <c r="Y413" s="437"/>
      <c r="Z413" s="437"/>
    </row>
    <row r="414" spans="1:26" ht="12.75">
      <c r="A414" s="437"/>
      <c r="B414" s="437"/>
      <c r="C414" s="451"/>
      <c r="D414" s="452"/>
      <c r="E414" s="437"/>
      <c r="F414" s="437"/>
      <c r="G414" s="437"/>
      <c r="H414" s="437"/>
      <c r="I414" s="437"/>
      <c r="J414" s="437"/>
      <c r="K414" s="437"/>
      <c r="L414" s="437"/>
      <c r="M414" s="437"/>
      <c r="N414" s="437"/>
      <c r="O414" s="437"/>
      <c r="P414" s="437"/>
      <c r="Q414" s="437"/>
      <c r="R414" s="437"/>
      <c r="S414" s="437"/>
      <c r="T414" s="437"/>
      <c r="U414" s="437"/>
      <c r="V414" s="437"/>
      <c r="W414" s="437"/>
      <c r="X414" s="437"/>
      <c r="Y414" s="437"/>
      <c r="Z414" s="437"/>
    </row>
    <row r="415" spans="1:26" ht="12.75">
      <c r="A415" s="437"/>
      <c r="B415" s="437"/>
      <c r="C415" s="451"/>
      <c r="D415" s="452"/>
      <c r="E415" s="437"/>
      <c r="F415" s="437"/>
      <c r="G415" s="437"/>
      <c r="H415" s="437"/>
      <c r="I415" s="437"/>
      <c r="J415" s="437"/>
      <c r="K415" s="437"/>
      <c r="L415" s="437"/>
      <c r="M415" s="437"/>
      <c r="N415" s="437"/>
      <c r="O415" s="437"/>
      <c r="P415" s="437"/>
      <c r="Q415" s="437"/>
      <c r="R415" s="437"/>
      <c r="S415" s="437"/>
      <c r="T415" s="437"/>
      <c r="U415" s="437"/>
      <c r="V415" s="437"/>
      <c r="W415" s="437"/>
      <c r="X415" s="437"/>
      <c r="Y415" s="437"/>
      <c r="Z415" s="437"/>
    </row>
    <row r="416" spans="1:26" ht="12.75">
      <c r="A416" s="437"/>
      <c r="B416" s="437"/>
      <c r="C416" s="451"/>
      <c r="D416" s="452"/>
      <c r="E416" s="437"/>
      <c r="F416" s="437"/>
      <c r="G416" s="437"/>
      <c r="H416" s="437"/>
      <c r="I416" s="437"/>
      <c r="J416" s="437"/>
      <c r="K416" s="437"/>
      <c r="L416" s="437"/>
      <c r="M416" s="437"/>
      <c r="N416" s="437"/>
      <c r="O416" s="437"/>
      <c r="P416" s="437"/>
      <c r="Q416" s="437"/>
      <c r="R416" s="437"/>
      <c r="S416" s="437"/>
      <c r="T416" s="437"/>
      <c r="U416" s="437"/>
      <c r="V416" s="437"/>
      <c r="W416" s="437"/>
      <c r="X416" s="437"/>
      <c r="Y416" s="437"/>
      <c r="Z416" s="437"/>
    </row>
    <row r="417" spans="1:26" ht="12.75">
      <c r="A417" s="437"/>
      <c r="B417" s="437"/>
      <c r="C417" s="451"/>
      <c r="D417" s="452"/>
      <c r="E417" s="437"/>
      <c r="F417" s="437"/>
      <c r="G417" s="437"/>
      <c r="H417" s="437"/>
      <c r="I417" s="437"/>
      <c r="J417" s="437"/>
      <c r="K417" s="437"/>
      <c r="L417" s="437"/>
      <c r="M417" s="437"/>
      <c r="N417" s="437"/>
      <c r="O417" s="437"/>
      <c r="P417" s="437"/>
      <c r="Q417" s="437"/>
      <c r="R417" s="437"/>
      <c r="S417" s="437"/>
      <c r="T417" s="437"/>
      <c r="U417" s="437"/>
      <c r="V417" s="437"/>
      <c r="W417" s="437"/>
      <c r="X417" s="437"/>
      <c r="Y417" s="437"/>
      <c r="Z417" s="437"/>
    </row>
    <row r="418" spans="1:26" ht="12.75">
      <c r="A418" s="437"/>
      <c r="B418" s="437"/>
      <c r="C418" s="451"/>
      <c r="D418" s="452"/>
      <c r="E418" s="437"/>
      <c r="F418" s="437"/>
      <c r="G418" s="437"/>
      <c r="H418" s="437"/>
      <c r="I418" s="437"/>
      <c r="J418" s="437"/>
      <c r="K418" s="437"/>
      <c r="L418" s="437"/>
      <c r="M418" s="437"/>
      <c r="N418" s="437"/>
      <c r="O418" s="437"/>
      <c r="P418" s="437"/>
      <c r="Q418" s="437"/>
      <c r="R418" s="437"/>
      <c r="S418" s="437"/>
      <c r="T418" s="437"/>
      <c r="U418" s="437"/>
      <c r="V418" s="437"/>
      <c r="W418" s="437"/>
      <c r="X418" s="437"/>
      <c r="Y418" s="437"/>
      <c r="Z418" s="437"/>
    </row>
    <row r="419" spans="1:26" ht="12.75">
      <c r="A419" s="437"/>
      <c r="B419" s="437"/>
      <c r="C419" s="451"/>
      <c r="D419" s="452"/>
      <c r="E419" s="437"/>
      <c r="F419" s="437"/>
      <c r="G419" s="437"/>
      <c r="H419" s="437"/>
      <c r="I419" s="437"/>
      <c r="J419" s="437"/>
      <c r="K419" s="437"/>
      <c r="L419" s="437"/>
      <c r="M419" s="437"/>
      <c r="N419" s="437"/>
      <c r="O419" s="437"/>
      <c r="P419" s="437"/>
      <c r="Q419" s="437"/>
      <c r="R419" s="437"/>
      <c r="S419" s="437"/>
      <c r="T419" s="437"/>
      <c r="U419" s="437"/>
      <c r="V419" s="437"/>
      <c r="W419" s="437"/>
      <c r="X419" s="437"/>
      <c r="Y419" s="437"/>
      <c r="Z419" s="437"/>
    </row>
    <row r="420" spans="1:26" ht="12.75">
      <c r="A420" s="437"/>
      <c r="B420" s="437"/>
      <c r="C420" s="451"/>
      <c r="D420" s="452"/>
      <c r="E420" s="437"/>
      <c r="F420" s="437"/>
      <c r="G420" s="437"/>
      <c r="H420" s="437"/>
      <c r="I420" s="437"/>
      <c r="J420" s="437"/>
      <c r="K420" s="437"/>
      <c r="L420" s="437"/>
      <c r="M420" s="437"/>
      <c r="N420" s="437"/>
      <c r="O420" s="437"/>
      <c r="P420" s="437"/>
      <c r="Q420" s="437"/>
      <c r="R420" s="437"/>
      <c r="S420" s="437"/>
      <c r="T420" s="437"/>
      <c r="U420" s="437"/>
      <c r="V420" s="437"/>
      <c r="W420" s="437"/>
      <c r="X420" s="437"/>
      <c r="Y420" s="437"/>
      <c r="Z420" s="437"/>
    </row>
    <row r="421" spans="1:26" ht="12.75">
      <c r="A421" s="437"/>
      <c r="B421" s="437"/>
      <c r="C421" s="451"/>
      <c r="D421" s="452"/>
      <c r="E421" s="437"/>
      <c r="F421" s="437"/>
      <c r="G421" s="437"/>
      <c r="H421" s="437"/>
      <c r="I421" s="437"/>
      <c r="J421" s="437"/>
      <c r="K421" s="437"/>
      <c r="L421" s="437"/>
      <c r="M421" s="437"/>
      <c r="N421" s="437"/>
      <c r="O421" s="437"/>
      <c r="P421" s="437"/>
      <c r="Q421" s="437"/>
      <c r="R421" s="437"/>
      <c r="S421" s="437"/>
      <c r="T421" s="437"/>
      <c r="U421" s="437"/>
      <c r="V421" s="437"/>
      <c r="W421" s="437"/>
      <c r="X421" s="437"/>
      <c r="Y421" s="437"/>
      <c r="Z421" s="437"/>
    </row>
    <row r="422" spans="1:26" ht="12.75">
      <c r="A422" s="437"/>
      <c r="B422" s="437"/>
      <c r="C422" s="451"/>
      <c r="D422" s="452"/>
      <c r="E422" s="437"/>
      <c r="F422" s="437"/>
      <c r="G422" s="437"/>
      <c r="H422" s="437"/>
      <c r="I422" s="437"/>
      <c r="J422" s="437"/>
      <c r="K422" s="437"/>
      <c r="L422" s="437"/>
      <c r="M422" s="437"/>
      <c r="N422" s="437"/>
      <c r="O422" s="437"/>
      <c r="P422" s="437"/>
      <c r="Q422" s="437"/>
      <c r="R422" s="437"/>
      <c r="S422" s="437"/>
      <c r="T422" s="437"/>
      <c r="U422" s="437"/>
      <c r="V422" s="437"/>
      <c r="W422" s="437"/>
      <c r="X422" s="437"/>
      <c r="Y422" s="437"/>
      <c r="Z422" s="437"/>
    </row>
    <row r="423" spans="1:26" ht="12.75">
      <c r="A423" s="437"/>
      <c r="B423" s="437"/>
      <c r="C423" s="451"/>
      <c r="D423" s="452"/>
      <c r="E423" s="437"/>
      <c r="F423" s="437"/>
      <c r="G423" s="437"/>
      <c r="H423" s="437"/>
      <c r="I423" s="437"/>
      <c r="J423" s="437"/>
      <c r="K423" s="437"/>
      <c r="L423" s="437"/>
      <c r="M423" s="437"/>
      <c r="N423" s="437"/>
      <c r="O423" s="437"/>
      <c r="P423" s="437"/>
      <c r="Q423" s="437"/>
      <c r="R423" s="437"/>
      <c r="S423" s="437"/>
      <c r="T423" s="437"/>
      <c r="U423" s="437"/>
      <c r="V423" s="437"/>
      <c r="W423" s="437"/>
      <c r="X423" s="437"/>
      <c r="Y423" s="437"/>
      <c r="Z423" s="437"/>
    </row>
    <row r="424" spans="1:26" ht="12.75">
      <c r="A424" s="437"/>
      <c r="B424" s="437"/>
      <c r="C424" s="451"/>
      <c r="D424" s="452"/>
      <c r="E424" s="437"/>
      <c r="F424" s="437"/>
      <c r="G424" s="437"/>
      <c r="H424" s="437"/>
      <c r="I424" s="437"/>
      <c r="J424" s="437"/>
      <c r="K424" s="437"/>
      <c r="L424" s="437"/>
      <c r="M424" s="437"/>
      <c r="N424" s="437"/>
      <c r="O424" s="437"/>
      <c r="P424" s="437"/>
      <c r="Q424" s="437"/>
      <c r="R424" s="437"/>
      <c r="S424" s="437"/>
      <c r="T424" s="437"/>
      <c r="U424" s="437"/>
      <c r="V424" s="437"/>
      <c r="W424" s="437"/>
      <c r="X424" s="437"/>
      <c r="Y424" s="437"/>
      <c r="Z424" s="437"/>
    </row>
    <row r="425" spans="1:26" ht="12.75">
      <c r="A425" s="437"/>
      <c r="B425" s="437"/>
      <c r="C425" s="451"/>
      <c r="D425" s="452"/>
      <c r="E425" s="437"/>
      <c r="F425" s="437"/>
      <c r="G425" s="437"/>
      <c r="H425" s="437"/>
      <c r="I425" s="437"/>
      <c r="J425" s="437"/>
      <c r="K425" s="437"/>
      <c r="L425" s="437"/>
      <c r="M425" s="437"/>
      <c r="N425" s="437"/>
      <c r="O425" s="437"/>
      <c r="P425" s="437"/>
      <c r="Q425" s="437"/>
      <c r="R425" s="437"/>
      <c r="S425" s="437"/>
      <c r="T425" s="437"/>
      <c r="U425" s="437"/>
      <c r="V425" s="437"/>
      <c r="W425" s="437"/>
      <c r="X425" s="437"/>
      <c r="Y425" s="437"/>
      <c r="Z425" s="437"/>
    </row>
    <row r="426" spans="1:26" ht="12.75">
      <c r="A426" s="437"/>
      <c r="B426" s="437"/>
      <c r="C426" s="451"/>
      <c r="D426" s="452"/>
      <c r="E426" s="437"/>
      <c r="F426" s="437"/>
      <c r="G426" s="437"/>
      <c r="H426" s="437"/>
      <c r="I426" s="437"/>
      <c r="J426" s="437"/>
      <c r="K426" s="437"/>
      <c r="L426" s="437"/>
      <c r="M426" s="437"/>
      <c r="N426" s="437"/>
      <c r="O426" s="437"/>
      <c r="P426" s="437"/>
      <c r="Q426" s="437"/>
      <c r="R426" s="437"/>
      <c r="S426" s="437"/>
      <c r="T426" s="437"/>
      <c r="U426" s="437"/>
      <c r="V426" s="437"/>
      <c r="W426" s="437"/>
      <c r="X426" s="437"/>
      <c r="Y426" s="437"/>
      <c r="Z426" s="437"/>
    </row>
    <row r="427" spans="1:26" ht="12.75">
      <c r="A427" s="437"/>
      <c r="B427" s="437"/>
      <c r="C427" s="451"/>
      <c r="D427" s="452"/>
      <c r="E427" s="437"/>
      <c r="F427" s="437"/>
      <c r="G427" s="437"/>
      <c r="H427" s="437"/>
      <c r="I427" s="437"/>
      <c r="J427" s="437"/>
      <c r="K427" s="437"/>
      <c r="L427" s="437"/>
      <c r="M427" s="437"/>
      <c r="N427" s="437"/>
      <c r="O427" s="437"/>
      <c r="P427" s="437"/>
      <c r="Q427" s="437"/>
      <c r="R427" s="437"/>
      <c r="S427" s="437"/>
      <c r="T427" s="437"/>
      <c r="U427" s="437"/>
      <c r="V427" s="437"/>
      <c r="W427" s="437"/>
      <c r="X427" s="437"/>
      <c r="Y427" s="437"/>
      <c r="Z427" s="437"/>
    </row>
    <row r="428" spans="1:26" ht="12.75">
      <c r="A428" s="437"/>
      <c r="B428" s="437"/>
      <c r="C428" s="451"/>
      <c r="D428" s="452"/>
      <c r="E428" s="437"/>
      <c r="F428" s="437"/>
      <c r="G428" s="437"/>
      <c r="H428" s="437"/>
      <c r="I428" s="437"/>
      <c r="J428" s="437"/>
      <c r="K428" s="437"/>
      <c r="L428" s="437"/>
      <c r="M428" s="437"/>
      <c r="N428" s="437"/>
      <c r="O428" s="437"/>
      <c r="P428" s="437"/>
      <c r="Q428" s="437"/>
      <c r="R428" s="437"/>
      <c r="S428" s="437"/>
      <c r="T428" s="437"/>
      <c r="U428" s="437"/>
      <c r="V428" s="437"/>
      <c r="W428" s="437"/>
      <c r="X428" s="437"/>
      <c r="Y428" s="437"/>
      <c r="Z428" s="437"/>
    </row>
    <row r="429" spans="1:26" ht="12.75">
      <c r="A429" s="437"/>
      <c r="B429" s="437"/>
      <c r="C429" s="451"/>
      <c r="D429" s="452"/>
      <c r="E429" s="437"/>
      <c r="F429" s="437"/>
      <c r="G429" s="437"/>
      <c r="H429" s="437"/>
      <c r="I429" s="437"/>
      <c r="J429" s="437"/>
      <c r="K429" s="437"/>
      <c r="L429" s="437"/>
      <c r="M429" s="437"/>
      <c r="N429" s="437"/>
      <c r="O429" s="437"/>
      <c r="P429" s="437"/>
      <c r="Q429" s="437"/>
      <c r="R429" s="437"/>
      <c r="S429" s="437"/>
      <c r="T429" s="437"/>
      <c r="U429" s="437"/>
      <c r="V429" s="437"/>
      <c r="W429" s="437"/>
      <c r="X429" s="437"/>
      <c r="Y429" s="437"/>
      <c r="Z429" s="437"/>
    </row>
    <row r="430" spans="1:26" ht="12.75">
      <c r="A430" s="437"/>
      <c r="B430" s="437"/>
      <c r="C430" s="451"/>
      <c r="D430" s="452"/>
      <c r="E430" s="437"/>
      <c r="F430" s="437"/>
      <c r="G430" s="437"/>
      <c r="H430" s="437"/>
      <c r="I430" s="437"/>
      <c r="J430" s="437"/>
      <c r="K430" s="437"/>
      <c r="L430" s="437"/>
      <c r="M430" s="437"/>
      <c r="N430" s="437"/>
      <c r="O430" s="437"/>
      <c r="P430" s="437"/>
      <c r="Q430" s="437"/>
      <c r="R430" s="437"/>
      <c r="S430" s="437"/>
      <c r="T430" s="437"/>
      <c r="U430" s="437"/>
      <c r="V430" s="437"/>
      <c r="W430" s="437"/>
      <c r="X430" s="437"/>
      <c r="Y430" s="437"/>
      <c r="Z430" s="437"/>
    </row>
    <row r="431" spans="1:26" ht="12.75">
      <c r="A431" s="437"/>
      <c r="B431" s="437"/>
      <c r="C431" s="451"/>
      <c r="D431" s="452"/>
      <c r="E431" s="437"/>
      <c r="F431" s="437"/>
      <c r="G431" s="437"/>
      <c r="H431" s="437"/>
      <c r="I431" s="437"/>
      <c r="J431" s="437"/>
      <c r="K431" s="437"/>
      <c r="L431" s="437"/>
      <c r="M431" s="437"/>
      <c r="N431" s="437"/>
      <c r="O431" s="437"/>
      <c r="P431" s="437"/>
      <c r="Q431" s="437"/>
      <c r="R431" s="437"/>
      <c r="S431" s="437"/>
      <c r="T431" s="437"/>
      <c r="U431" s="437"/>
      <c r="V431" s="437"/>
      <c r="W431" s="437"/>
      <c r="X431" s="437"/>
      <c r="Y431" s="437"/>
      <c r="Z431" s="437"/>
    </row>
    <row r="432" spans="1:26" ht="12.75">
      <c r="A432" s="437"/>
      <c r="B432" s="437"/>
      <c r="C432" s="451"/>
      <c r="D432" s="452"/>
      <c r="E432" s="437"/>
      <c r="F432" s="437"/>
      <c r="G432" s="437"/>
      <c r="H432" s="437"/>
      <c r="I432" s="437"/>
      <c r="J432" s="437"/>
      <c r="K432" s="437"/>
      <c r="L432" s="437"/>
      <c r="M432" s="437"/>
      <c r="N432" s="437"/>
      <c r="O432" s="437"/>
      <c r="P432" s="437"/>
      <c r="Q432" s="437"/>
      <c r="R432" s="437"/>
      <c r="S432" s="437"/>
      <c r="T432" s="437"/>
      <c r="U432" s="437"/>
      <c r="V432" s="437"/>
      <c r="W432" s="437"/>
      <c r="X432" s="437"/>
      <c r="Y432" s="437"/>
      <c r="Z432" s="437"/>
    </row>
    <row r="433" spans="1:26" ht="12.75">
      <c r="A433" s="437"/>
      <c r="B433" s="437"/>
      <c r="C433" s="451"/>
      <c r="D433" s="452"/>
      <c r="E433" s="437"/>
      <c r="F433" s="437"/>
      <c r="G433" s="437"/>
      <c r="H433" s="437"/>
      <c r="I433" s="437"/>
      <c r="J433" s="437"/>
      <c r="K433" s="437"/>
      <c r="L433" s="437"/>
      <c r="M433" s="437"/>
      <c r="N433" s="437"/>
      <c r="O433" s="437"/>
      <c r="P433" s="437"/>
      <c r="Q433" s="437"/>
      <c r="R433" s="437"/>
      <c r="S433" s="437"/>
      <c r="T433" s="437"/>
      <c r="U433" s="437"/>
      <c r="V433" s="437"/>
      <c r="W433" s="437"/>
      <c r="X433" s="437"/>
      <c r="Y433" s="437"/>
      <c r="Z433" s="437"/>
    </row>
    <row r="434" spans="1:26" ht="12.75">
      <c r="A434" s="437"/>
      <c r="B434" s="437"/>
      <c r="C434" s="451"/>
      <c r="D434" s="452"/>
      <c r="E434" s="437"/>
      <c r="F434" s="437"/>
      <c r="G434" s="437"/>
      <c r="H434" s="437"/>
      <c r="I434" s="437"/>
      <c r="J434" s="437"/>
      <c r="K434" s="437"/>
      <c r="L434" s="437"/>
      <c r="M434" s="437"/>
      <c r="N434" s="437"/>
      <c r="O434" s="437"/>
      <c r="P434" s="437"/>
      <c r="Q434" s="437"/>
      <c r="R434" s="437"/>
      <c r="S434" s="437"/>
      <c r="T434" s="437"/>
      <c r="U434" s="437"/>
      <c r="V434" s="437"/>
      <c r="W434" s="437"/>
      <c r="X434" s="437"/>
      <c r="Y434" s="437"/>
      <c r="Z434" s="437"/>
    </row>
    <row r="435" spans="1:26" ht="12.75">
      <c r="A435" s="437"/>
      <c r="B435" s="437"/>
      <c r="C435" s="451"/>
      <c r="D435" s="452"/>
      <c r="E435" s="437"/>
      <c r="F435" s="437"/>
      <c r="G435" s="437"/>
      <c r="H435" s="437"/>
      <c r="I435" s="437"/>
      <c r="J435" s="437"/>
      <c r="K435" s="437"/>
      <c r="L435" s="437"/>
      <c r="M435" s="437"/>
      <c r="N435" s="437"/>
      <c r="O435" s="437"/>
      <c r="P435" s="437"/>
      <c r="Q435" s="437"/>
      <c r="R435" s="437"/>
      <c r="S435" s="437"/>
      <c r="T435" s="437"/>
      <c r="U435" s="437"/>
      <c r="V435" s="437"/>
      <c r="W435" s="437"/>
      <c r="X435" s="437"/>
      <c r="Y435" s="437"/>
      <c r="Z435" s="437"/>
    </row>
    <row r="436" spans="1:26" ht="12.75">
      <c r="A436" s="437"/>
      <c r="B436" s="437"/>
      <c r="C436" s="451"/>
      <c r="D436" s="452"/>
      <c r="E436" s="437"/>
      <c r="F436" s="437"/>
      <c r="G436" s="437"/>
      <c r="H436" s="437"/>
      <c r="I436" s="437"/>
      <c r="J436" s="437"/>
      <c r="K436" s="437"/>
      <c r="L436" s="437"/>
      <c r="M436" s="437"/>
      <c r="N436" s="437"/>
      <c r="O436" s="437"/>
      <c r="P436" s="437"/>
      <c r="Q436" s="437"/>
      <c r="R436" s="437"/>
      <c r="S436" s="437"/>
      <c r="T436" s="437"/>
      <c r="U436" s="437"/>
      <c r="V436" s="437"/>
      <c r="W436" s="437"/>
      <c r="X436" s="437"/>
      <c r="Y436" s="437"/>
      <c r="Z436" s="437"/>
    </row>
    <row r="437" spans="1:26" ht="12.75">
      <c r="A437" s="437"/>
      <c r="B437" s="437"/>
      <c r="C437" s="451"/>
      <c r="D437" s="452"/>
      <c r="E437" s="437"/>
      <c r="F437" s="437"/>
      <c r="G437" s="437"/>
      <c r="H437" s="437"/>
      <c r="I437" s="437"/>
      <c r="J437" s="437"/>
      <c r="K437" s="437"/>
      <c r="L437" s="437"/>
      <c r="M437" s="437"/>
      <c r="N437" s="437"/>
      <c r="O437" s="437"/>
      <c r="P437" s="437"/>
      <c r="Q437" s="437"/>
      <c r="R437" s="437"/>
      <c r="S437" s="437"/>
      <c r="T437" s="437"/>
      <c r="U437" s="437"/>
      <c r="V437" s="437"/>
      <c r="W437" s="437"/>
      <c r="X437" s="437"/>
      <c r="Y437" s="437"/>
      <c r="Z437" s="437"/>
    </row>
    <row r="438" spans="1:26" ht="12.75">
      <c r="A438" s="437"/>
      <c r="B438" s="437"/>
      <c r="C438" s="451"/>
      <c r="D438" s="452"/>
      <c r="E438" s="437"/>
      <c r="F438" s="437"/>
      <c r="G438" s="437"/>
      <c r="H438" s="437"/>
      <c r="I438" s="437"/>
      <c r="J438" s="437"/>
      <c r="K438" s="437"/>
      <c r="L438" s="437"/>
      <c r="M438" s="437"/>
      <c r="N438" s="437"/>
      <c r="O438" s="437"/>
      <c r="P438" s="437"/>
      <c r="Q438" s="437"/>
      <c r="R438" s="437"/>
      <c r="S438" s="437"/>
      <c r="T438" s="437"/>
      <c r="U438" s="437"/>
      <c r="V438" s="437"/>
      <c r="W438" s="437"/>
      <c r="X438" s="437"/>
      <c r="Y438" s="437"/>
      <c r="Z438" s="437"/>
    </row>
    <row r="439" spans="1:26" ht="12.75">
      <c r="A439" s="437"/>
      <c r="B439" s="437"/>
      <c r="C439" s="451"/>
      <c r="D439" s="452"/>
      <c r="E439" s="437"/>
      <c r="F439" s="437"/>
      <c r="G439" s="437"/>
      <c r="H439" s="437"/>
      <c r="I439" s="437"/>
      <c r="J439" s="437"/>
      <c r="K439" s="437"/>
      <c r="L439" s="437"/>
      <c r="M439" s="437"/>
      <c r="N439" s="437"/>
      <c r="O439" s="437"/>
      <c r="P439" s="437"/>
      <c r="Q439" s="437"/>
      <c r="R439" s="437"/>
      <c r="S439" s="437"/>
      <c r="T439" s="437"/>
      <c r="U439" s="437"/>
      <c r="V439" s="437"/>
      <c r="W439" s="437"/>
      <c r="X439" s="437"/>
      <c r="Y439" s="437"/>
      <c r="Z439" s="437"/>
    </row>
    <row r="440" spans="1:26" ht="12.75">
      <c r="A440" s="437"/>
      <c r="B440" s="437"/>
      <c r="C440" s="451"/>
      <c r="D440" s="452"/>
      <c r="E440" s="437"/>
      <c r="F440" s="437"/>
      <c r="G440" s="437"/>
      <c r="H440" s="437"/>
      <c r="I440" s="437"/>
      <c r="J440" s="437"/>
      <c r="K440" s="437"/>
      <c r="L440" s="437"/>
      <c r="M440" s="437"/>
      <c r="N440" s="437"/>
      <c r="O440" s="437"/>
      <c r="P440" s="437"/>
      <c r="Q440" s="437"/>
      <c r="R440" s="437"/>
      <c r="S440" s="437"/>
      <c r="T440" s="437"/>
      <c r="U440" s="437"/>
      <c r="V440" s="437"/>
      <c r="W440" s="437"/>
      <c r="X440" s="437"/>
      <c r="Y440" s="437"/>
      <c r="Z440" s="437"/>
    </row>
    <row r="441" spans="1:26" ht="12.75">
      <c r="A441" s="437"/>
      <c r="B441" s="437"/>
      <c r="C441" s="451"/>
      <c r="D441" s="452"/>
      <c r="E441" s="437"/>
      <c r="F441" s="437"/>
      <c r="G441" s="437"/>
      <c r="H441" s="437"/>
      <c r="I441" s="437"/>
      <c r="J441" s="437"/>
      <c r="K441" s="437"/>
      <c r="L441" s="437"/>
      <c r="M441" s="437"/>
      <c r="N441" s="437"/>
      <c r="O441" s="437"/>
      <c r="P441" s="437"/>
      <c r="Q441" s="437"/>
      <c r="R441" s="437"/>
      <c r="S441" s="437"/>
      <c r="T441" s="437"/>
      <c r="U441" s="437"/>
      <c r="V441" s="437"/>
      <c r="W441" s="437"/>
      <c r="X441" s="437"/>
      <c r="Y441" s="437"/>
      <c r="Z441" s="437"/>
    </row>
    <row r="442" spans="1:26" ht="12.75">
      <c r="A442" s="437"/>
      <c r="B442" s="437"/>
      <c r="C442" s="451"/>
      <c r="D442" s="452"/>
      <c r="E442" s="437"/>
      <c r="F442" s="437"/>
      <c r="G442" s="437"/>
      <c r="H442" s="437"/>
      <c r="I442" s="437"/>
      <c r="J442" s="437"/>
      <c r="K442" s="437"/>
      <c r="L442" s="437"/>
      <c r="M442" s="437"/>
      <c r="N442" s="437"/>
      <c r="O442" s="437"/>
      <c r="P442" s="437"/>
      <c r="Q442" s="437"/>
      <c r="R442" s="437"/>
      <c r="S442" s="437"/>
      <c r="T442" s="437"/>
      <c r="U442" s="437"/>
      <c r="V442" s="437"/>
      <c r="W442" s="437"/>
      <c r="X442" s="437"/>
      <c r="Y442" s="437"/>
      <c r="Z442" s="437"/>
    </row>
    <row r="443" spans="1:26" ht="12.75">
      <c r="A443" s="437"/>
      <c r="B443" s="437"/>
      <c r="C443" s="451"/>
      <c r="D443" s="452"/>
      <c r="E443" s="437"/>
      <c r="F443" s="437"/>
      <c r="G443" s="437"/>
      <c r="H443" s="437"/>
      <c r="I443" s="437"/>
      <c r="J443" s="437"/>
      <c r="K443" s="437"/>
      <c r="L443" s="437"/>
      <c r="M443" s="437"/>
      <c r="N443" s="437"/>
      <c r="O443" s="437"/>
      <c r="P443" s="437"/>
      <c r="Q443" s="437"/>
      <c r="R443" s="437"/>
      <c r="S443" s="437"/>
      <c r="T443" s="437"/>
      <c r="U443" s="437"/>
      <c r="V443" s="437"/>
      <c r="W443" s="437"/>
      <c r="X443" s="437"/>
      <c r="Y443" s="437"/>
      <c r="Z443" s="437"/>
    </row>
    <row r="444" spans="1:26" ht="12.75">
      <c r="A444" s="437"/>
      <c r="B444" s="437"/>
      <c r="C444" s="451"/>
      <c r="D444" s="452"/>
      <c r="E444" s="437"/>
      <c r="F444" s="437"/>
      <c r="G444" s="437"/>
      <c r="H444" s="437"/>
      <c r="I444" s="437"/>
      <c r="J444" s="437"/>
      <c r="K444" s="437"/>
      <c r="L444" s="437"/>
      <c r="M444" s="437"/>
      <c r="N444" s="437"/>
      <c r="O444" s="437"/>
      <c r="P444" s="437"/>
      <c r="Q444" s="437"/>
      <c r="R444" s="437"/>
      <c r="S444" s="437"/>
      <c r="T444" s="437"/>
      <c r="U444" s="437"/>
      <c r="V444" s="437"/>
      <c r="W444" s="437"/>
      <c r="X444" s="437"/>
      <c r="Y444" s="437"/>
      <c r="Z444" s="437"/>
    </row>
    <row r="445" spans="1:26" ht="12.75">
      <c r="A445" s="437"/>
      <c r="B445" s="437"/>
      <c r="C445" s="451"/>
      <c r="D445" s="452"/>
      <c r="E445" s="437"/>
      <c r="F445" s="437"/>
      <c r="G445" s="437"/>
      <c r="H445" s="437"/>
      <c r="I445" s="437"/>
      <c r="J445" s="437"/>
      <c r="K445" s="437"/>
      <c r="L445" s="437"/>
      <c r="M445" s="437"/>
      <c r="N445" s="437"/>
      <c r="O445" s="437"/>
      <c r="P445" s="437"/>
      <c r="Q445" s="437"/>
      <c r="R445" s="437"/>
      <c r="S445" s="437"/>
      <c r="T445" s="437"/>
      <c r="U445" s="437"/>
      <c r="V445" s="437"/>
      <c r="W445" s="437"/>
      <c r="X445" s="437"/>
      <c r="Y445" s="437"/>
      <c r="Z445" s="437"/>
    </row>
    <row r="446" spans="1:26" ht="12.75">
      <c r="A446" s="437"/>
      <c r="B446" s="437"/>
      <c r="C446" s="451"/>
      <c r="D446" s="452"/>
      <c r="E446" s="437"/>
      <c r="F446" s="437"/>
      <c r="G446" s="437"/>
      <c r="H446" s="437"/>
      <c r="I446" s="437"/>
      <c r="J446" s="437"/>
      <c r="K446" s="437"/>
      <c r="L446" s="437"/>
      <c r="M446" s="437"/>
      <c r="N446" s="437"/>
      <c r="O446" s="437"/>
      <c r="P446" s="437"/>
      <c r="Q446" s="437"/>
      <c r="R446" s="437"/>
      <c r="S446" s="437"/>
      <c r="T446" s="437"/>
      <c r="U446" s="437"/>
      <c r="V446" s="437"/>
      <c r="W446" s="437"/>
      <c r="X446" s="437"/>
      <c r="Y446" s="437"/>
      <c r="Z446" s="437"/>
    </row>
    <row r="447" spans="1:26" ht="12.75">
      <c r="A447" s="437"/>
      <c r="B447" s="437"/>
      <c r="C447" s="451"/>
      <c r="D447" s="452"/>
      <c r="E447" s="437"/>
      <c r="F447" s="437"/>
      <c r="G447" s="437"/>
      <c r="H447" s="437"/>
      <c r="I447" s="437"/>
      <c r="J447" s="437"/>
      <c r="K447" s="437"/>
      <c r="L447" s="437"/>
      <c r="M447" s="437"/>
      <c r="N447" s="437"/>
      <c r="O447" s="437"/>
      <c r="P447" s="437"/>
      <c r="Q447" s="437"/>
      <c r="R447" s="437"/>
      <c r="S447" s="437"/>
      <c r="T447" s="437"/>
      <c r="U447" s="437"/>
      <c r="V447" s="437"/>
      <c r="W447" s="437"/>
      <c r="X447" s="437"/>
      <c r="Y447" s="437"/>
      <c r="Z447" s="437"/>
    </row>
    <row r="448" spans="1:26" ht="12.75">
      <c r="A448" s="437"/>
      <c r="B448" s="437"/>
      <c r="C448" s="451"/>
      <c r="D448" s="452"/>
      <c r="E448" s="437"/>
      <c r="F448" s="437"/>
      <c r="G448" s="437"/>
      <c r="H448" s="437"/>
      <c r="I448" s="437"/>
      <c r="J448" s="437"/>
      <c r="K448" s="437"/>
      <c r="L448" s="437"/>
      <c r="M448" s="437"/>
      <c r="N448" s="437"/>
      <c r="O448" s="437"/>
      <c r="P448" s="437"/>
      <c r="Q448" s="437"/>
      <c r="R448" s="437"/>
      <c r="S448" s="437"/>
      <c r="T448" s="437"/>
      <c r="U448" s="437"/>
      <c r="V448" s="437"/>
      <c r="W448" s="437"/>
      <c r="X448" s="437"/>
      <c r="Y448" s="437"/>
      <c r="Z448" s="437"/>
    </row>
    <row r="449" spans="1:26" ht="12.75">
      <c r="A449" s="437"/>
      <c r="B449" s="437"/>
      <c r="C449" s="451"/>
      <c r="D449" s="452"/>
      <c r="E449" s="437"/>
      <c r="F449" s="437"/>
      <c r="G449" s="437"/>
      <c r="H449" s="437"/>
      <c r="I449" s="437"/>
      <c r="J449" s="437"/>
      <c r="K449" s="437"/>
      <c r="L449" s="437"/>
      <c r="M449" s="437"/>
      <c r="N449" s="437"/>
      <c r="O449" s="437"/>
      <c r="P449" s="437"/>
      <c r="Q449" s="437"/>
      <c r="R449" s="437"/>
      <c r="S449" s="437"/>
      <c r="T449" s="437"/>
      <c r="U449" s="437"/>
      <c r="V449" s="437"/>
      <c r="W449" s="437"/>
      <c r="X449" s="437"/>
      <c r="Y449" s="437"/>
      <c r="Z449" s="437"/>
    </row>
    <row r="450" spans="1:26" ht="12.75">
      <c r="A450" s="437"/>
      <c r="B450" s="437"/>
      <c r="C450" s="451"/>
      <c r="D450" s="452"/>
      <c r="E450" s="437"/>
      <c r="F450" s="437"/>
      <c r="G450" s="437"/>
      <c r="H450" s="437"/>
      <c r="I450" s="437"/>
      <c r="J450" s="437"/>
      <c r="K450" s="437"/>
      <c r="L450" s="437"/>
      <c r="M450" s="437"/>
      <c r="N450" s="437"/>
      <c r="O450" s="437"/>
      <c r="P450" s="437"/>
      <c r="Q450" s="437"/>
      <c r="R450" s="437"/>
      <c r="S450" s="437"/>
      <c r="T450" s="437"/>
      <c r="U450" s="437"/>
      <c r="V450" s="437"/>
      <c r="W450" s="437"/>
      <c r="X450" s="437"/>
      <c r="Y450" s="437"/>
      <c r="Z450" s="437"/>
    </row>
    <row r="451" spans="1:26" ht="12.75">
      <c r="A451" s="437"/>
      <c r="B451" s="437"/>
      <c r="C451" s="451"/>
      <c r="D451" s="452"/>
      <c r="E451" s="437"/>
      <c r="F451" s="437"/>
      <c r="G451" s="437"/>
      <c r="H451" s="437"/>
      <c r="I451" s="437"/>
      <c r="J451" s="437"/>
      <c r="K451" s="437"/>
      <c r="L451" s="437"/>
      <c r="M451" s="437"/>
      <c r="N451" s="437"/>
      <c r="O451" s="437"/>
      <c r="P451" s="437"/>
      <c r="Q451" s="437"/>
      <c r="R451" s="437"/>
      <c r="S451" s="437"/>
      <c r="T451" s="437"/>
      <c r="U451" s="437"/>
      <c r="V451" s="437"/>
      <c r="W451" s="437"/>
      <c r="X451" s="437"/>
      <c r="Y451" s="437"/>
      <c r="Z451" s="437"/>
    </row>
    <row r="452" spans="1:26" ht="12.75">
      <c r="A452" s="437"/>
      <c r="B452" s="437"/>
      <c r="C452" s="451"/>
      <c r="D452" s="452"/>
      <c r="E452" s="437"/>
      <c r="F452" s="437"/>
      <c r="G452" s="437"/>
      <c r="H452" s="437"/>
      <c r="I452" s="437"/>
      <c r="J452" s="437"/>
      <c r="K452" s="437"/>
      <c r="L452" s="437"/>
      <c r="M452" s="437"/>
      <c r="N452" s="437"/>
      <c r="O452" s="437"/>
      <c r="P452" s="437"/>
      <c r="Q452" s="437"/>
      <c r="R452" s="437"/>
      <c r="S452" s="437"/>
      <c r="T452" s="437"/>
      <c r="U452" s="437"/>
      <c r="V452" s="437"/>
      <c r="W452" s="437"/>
      <c r="X452" s="437"/>
      <c r="Y452" s="437"/>
      <c r="Z452" s="437"/>
    </row>
    <row r="453" spans="1:26" ht="12.75">
      <c r="A453" s="437"/>
      <c r="B453" s="437"/>
      <c r="C453" s="451"/>
      <c r="D453" s="452"/>
      <c r="E453" s="437"/>
      <c r="F453" s="437"/>
      <c r="G453" s="437"/>
      <c r="H453" s="437"/>
      <c r="I453" s="437"/>
      <c r="J453" s="437"/>
      <c r="K453" s="437"/>
      <c r="L453" s="437"/>
      <c r="M453" s="437"/>
      <c r="N453" s="437"/>
      <c r="O453" s="437"/>
      <c r="P453" s="437"/>
      <c r="Q453" s="437"/>
      <c r="R453" s="437"/>
      <c r="S453" s="437"/>
      <c r="T453" s="437"/>
      <c r="U453" s="437"/>
      <c r="V453" s="437"/>
      <c r="W453" s="437"/>
      <c r="X453" s="437"/>
      <c r="Y453" s="437"/>
      <c r="Z453" s="437"/>
    </row>
    <row r="454" spans="1:26" ht="12.75">
      <c r="A454" s="437"/>
      <c r="B454" s="437"/>
      <c r="C454" s="451"/>
      <c r="D454" s="452"/>
      <c r="E454" s="437"/>
      <c r="F454" s="437"/>
      <c r="G454" s="437"/>
      <c r="H454" s="437"/>
      <c r="I454" s="437"/>
      <c r="J454" s="437"/>
      <c r="K454" s="437"/>
      <c r="L454" s="437"/>
      <c r="M454" s="437"/>
      <c r="N454" s="437"/>
      <c r="O454" s="437"/>
      <c r="P454" s="437"/>
      <c r="Q454" s="437"/>
      <c r="R454" s="437"/>
      <c r="S454" s="437"/>
      <c r="T454" s="437"/>
      <c r="U454" s="437"/>
      <c r="V454" s="437"/>
      <c r="W454" s="437"/>
      <c r="X454" s="437"/>
      <c r="Y454" s="437"/>
      <c r="Z454" s="437"/>
    </row>
    <row r="455" spans="1:26" ht="12.75">
      <c r="A455" s="437"/>
      <c r="B455" s="437"/>
      <c r="C455" s="451"/>
      <c r="D455" s="452"/>
      <c r="E455" s="437"/>
      <c r="F455" s="437"/>
      <c r="G455" s="437"/>
      <c r="H455" s="437"/>
      <c r="I455" s="437"/>
      <c r="J455" s="437"/>
      <c r="K455" s="437"/>
      <c r="L455" s="437"/>
      <c r="M455" s="437"/>
      <c r="N455" s="437"/>
      <c r="O455" s="437"/>
      <c r="P455" s="437"/>
      <c r="Q455" s="437"/>
      <c r="R455" s="437"/>
      <c r="S455" s="437"/>
      <c r="T455" s="437"/>
      <c r="U455" s="437"/>
      <c r="V455" s="437"/>
      <c r="W455" s="437"/>
      <c r="X455" s="437"/>
      <c r="Y455" s="437"/>
      <c r="Z455" s="437"/>
    </row>
    <row r="456" spans="1:26" ht="12.75">
      <c r="A456" s="437"/>
      <c r="B456" s="437"/>
      <c r="C456" s="451"/>
      <c r="D456" s="452"/>
      <c r="E456" s="437"/>
      <c r="F456" s="437"/>
      <c r="G456" s="437"/>
      <c r="H456" s="437"/>
      <c r="I456" s="437"/>
      <c r="J456" s="437"/>
      <c r="K456" s="437"/>
      <c r="L456" s="437"/>
      <c r="M456" s="437"/>
      <c r="N456" s="437"/>
      <c r="O456" s="437"/>
      <c r="P456" s="437"/>
      <c r="Q456" s="437"/>
      <c r="R456" s="437"/>
      <c r="S456" s="437"/>
      <c r="T456" s="437"/>
      <c r="U456" s="437"/>
      <c r="V456" s="437"/>
      <c r="W456" s="437"/>
      <c r="X456" s="437"/>
      <c r="Y456" s="437"/>
      <c r="Z456" s="437"/>
    </row>
    <row r="457" spans="1:26" ht="12.75">
      <c r="A457" s="437"/>
      <c r="B457" s="437"/>
      <c r="C457" s="451"/>
      <c r="D457" s="452"/>
      <c r="E457" s="437"/>
      <c r="F457" s="437"/>
      <c r="G457" s="437"/>
      <c r="H457" s="437"/>
      <c r="I457" s="437"/>
      <c r="J457" s="437"/>
      <c r="K457" s="437"/>
      <c r="L457" s="437"/>
      <c r="M457" s="437"/>
      <c r="N457" s="437"/>
      <c r="O457" s="437"/>
      <c r="P457" s="437"/>
      <c r="Q457" s="437"/>
      <c r="R457" s="437"/>
      <c r="S457" s="437"/>
      <c r="T457" s="437"/>
      <c r="U457" s="437"/>
      <c r="V457" s="437"/>
      <c r="W457" s="437"/>
      <c r="X457" s="437"/>
      <c r="Y457" s="437"/>
      <c r="Z457" s="437"/>
    </row>
    <row r="458" spans="1:26" ht="12.75">
      <c r="A458" s="437"/>
      <c r="B458" s="437"/>
      <c r="C458" s="451"/>
      <c r="D458" s="452"/>
      <c r="E458" s="437"/>
      <c r="F458" s="437"/>
      <c r="G458" s="437"/>
      <c r="H458" s="437"/>
      <c r="I458" s="437"/>
      <c r="J458" s="437"/>
      <c r="K458" s="437"/>
      <c r="L458" s="437"/>
      <c r="M458" s="437"/>
      <c r="N458" s="437"/>
      <c r="O458" s="437"/>
      <c r="P458" s="437"/>
      <c r="Q458" s="437"/>
      <c r="R458" s="437"/>
      <c r="S458" s="437"/>
      <c r="T458" s="437"/>
      <c r="U458" s="437"/>
      <c r="V458" s="437"/>
      <c r="W458" s="437"/>
      <c r="X458" s="437"/>
      <c r="Y458" s="437"/>
      <c r="Z458" s="437"/>
    </row>
    <row r="459" spans="1:26" ht="12.75">
      <c r="A459" s="437"/>
      <c r="B459" s="437"/>
      <c r="C459" s="451"/>
      <c r="D459" s="452"/>
      <c r="E459" s="437"/>
      <c r="F459" s="437"/>
      <c r="G459" s="437"/>
      <c r="H459" s="437"/>
      <c r="I459" s="437"/>
      <c r="J459" s="437"/>
      <c r="K459" s="437"/>
      <c r="L459" s="437"/>
      <c r="M459" s="437"/>
      <c r="N459" s="437"/>
      <c r="O459" s="437"/>
      <c r="P459" s="437"/>
      <c r="Q459" s="437"/>
      <c r="R459" s="437"/>
      <c r="S459" s="437"/>
      <c r="T459" s="437"/>
      <c r="U459" s="437"/>
      <c r="V459" s="437"/>
      <c r="W459" s="437"/>
      <c r="X459" s="437"/>
      <c r="Y459" s="437"/>
      <c r="Z459" s="437"/>
    </row>
    <row r="460" spans="1:26" ht="12.75">
      <c r="A460" s="437"/>
      <c r="B460" s="437"/>
      <c r="C460" s="451"/>
      <c r="D460" s="452"/>
      <c r="E460" s="437"/>
      <c r="F460" s="437"/>
      <c r="G460" s="437"/>
      <c r="H460" s="437"/>
      <c r="I460" s="437"/>
      <c r="J460" s="437"/>
      <c r="K460" s="437"/>
      <c r="L460" s="437"/>
      <c r="M460" s="437"/>
      <c r="N460" s="437"/>
      <c r="O460" s="437"/>
      <c r="P460" s="437"/>
      <c r="Q460" s="437"/>
      <c r="R460" s="437"/>
      <c r="S460" s="437"/>
      <c r="T460" s="437"/>
      <c r="U460" s="437"/>
      <c r="V460" s="437"/>
      <c r="W460" s="437"/>
      <c r="X460" s="437"/>
      <c r="Y460" s="437"/>
      <c r="Z460" s="437"/>
    </row>
    <row r="461" spans="1:26" ht="12.75">
      <c r="A461" s="437"/>
      <c r="B461" s="437"/>
      <c r="C461" s="451"/>
      <c r="D461" s="452"/>
      <c r="E461" s="437"/>
      <c r="F461" s="437"/>
      <c r="G461" s="437"/>
      <c r="H461" s="437"/>
      <c r="I461" s="437"/>
      <c r="J461" s="437"/>
      <c r="K461" s="437"/>
      <c r="L461" s="437"/>
      <c r="M461" s="437"/>
      <c r="N461" s="437"/>
      <c r="O461" s="437"/>
      <c r="P461" s="437"/>
      <c r="Q461" s="437"/>
      <c r="R461" s="437"/>
      <c r="S461" s="437"/>
      <c r="T461" s="437"/>
      <c r="U461" s="437"/>
      <c r="V461" s="437"/>
      <c r="W461" s="437"/>
      <c r="X461" s="437"/>
      <c r="Y461" s="437"/>
      <c r="Z461" s="437"/>
    </row>
    <row r="462" spans="1:26" ht="12.75">
      <c r="A462" s="437"/>
      <c r="B462" s="437"/>
      <c r="C462" s="451"/>
      <c r="D462" s="452"/>
      <c r="E462" s="437"/>
      <c r="F462" s="437"/>
      <c r="G462" s="437"/>
      <c r="H462" s="437"/>
      <c r="I462" s="437"/>
      <c r="J462" s="437"/>
      <c r="K462" s="437"/>
      <c r="L462" s="437"/>
      <c r="M462" s="437"/>
      <c r="N462" s="437"/>
      <c r="O462" s="437"/>
      <c r="P462" s="437"/>
      <c r="Q462" s="437"/>
      <c r="R462" s="437"/>
      <c r="S462" s="437"/>
      <c r="T462" s="437"/>
      <c r="U462" s="437"/>
      <c r="V462" s="437"/>
      <c r="W462" s="437"/>
      <c r="X462" s="437"/>
      <c r="Y462" s="437"/>
      <c r="Z462" s="437"/>
    </row>
    <row r="463" spans="1:26" ht="12.75">
      <c r="A463" s="437"/>
      <c r="B463" s="437"/>
      <c r="C463" s="451"/>
      <c r="D463" s="452"/>
      <c r="E463" s="437"/>
      <c r="F463" s="437"/>
      <c r="G463" s="437"/>
      <c r="H463" s="437"/>
      <c r="I463" s="437"/>
      <c r="J463" s="437"/>
      <c r="K463" s="437"/>
      <c r="L463" s="437"/>
      <c r="M463" s="437"/>
      <c r="N463" s="437"/>
      <c r="O463" s="437"/>
      <c r="P463" s="437"/>
      <c r="Q463" s="437"/>
      <c r="R463" s="437"/>
      <c r="S463" s="437"/>
      <c r="T463" s="437"/>
      <c r="U463" s="437"/>
      <c r="V463" s="437"/>
      <c r="W463" s="437"/>
      <c r="X463" s="437"/>
      <c r="Y463" s="437"/>
      <c r="Z463" s="437"/>
    </row>
    <row r="464" spans="1:26" ht="12.75">
      <c r="A464" s="437"/>
      <c r="B464" s="437"/>
      <c r="C464" s="451"/>
      <c r="D464" s="452"/>
      <c r="E464" s="437"/>
      <c r="F464" s="437"/>
      <c r="G464" s="437"/>
      <c r="H464" s="437"/>
      <c r="I464" s="437"/>
      <c r="J464" s="437"/>
      <c r="K464" s="437"/>
      <c r="L464" s="437"/>
      <c r="M464" s="437"/>
      <c r="N464" s="437"/>
      <c r="O464" s="437"/>
      <c r="P464" s="437"/>
      <c r="Q464" s="437"/>
      <c r="R464" s="437"/>
      <c r="S464" s="437"/>
      <c r="T464" s="437"/>
      <c r="U464" s="437"/>
      <c r="V464" s="437"/>
      <c r="W464" s="437"/>
      <c r="X464" s="437"/>
      <c r="Y464" s="437"/>
      <c r="Z464" s="437"/>
    </row>
    <row r="465" spans="1:26" ht="12.75">
      <c r="A465" s="437"/>
      <c r="B465" s="437"/>
      <c r="C465" s="451"/>
      <c r="D465" s="452"/>
      <c r="E465" s="437"/>
      <c r="F465" s="437"/>
      <c r="G465" s="437"/>
      <c r="H465" s="437"/>
      <c r="I465" s="437"/>
      <c r="J465" s="437"/>
      <c r="K465" s="437"/>
      <c r="L465" s="437"/>
      <c r="M465" s="437"/>
      <c r="N465" s="437"/>
      <c r="O465" s="437"/>
      <c r="P465" s="437"/>
      <c r="Q465" s="437"/>
      <c r="R465" s="437"/>
      <c r="S465" s="437"/>
      <c r="T465" s="437"/>
      <c r="U465" s="437"/>
      <c r="V465" s="437"/>
      <c r="W465" s="437"/>
      <c r="X465" s="437"/>
      <c r="Y465" s="437"/>
      <c r="Z465" s="437"/>
    </row>
    <row r="466" spans="1:26" ht="12.75">
      <c r="A466" s="437"/>
      <c r="B466" s="437"/>
      <c r="C466" s="451"/>
      <c r="D466" s="452"/>
      <c r="E466" s="437"/>
      <c r="F466" s="437"/>
      <c r="G466" s="437"/>
      <c r="H466" s="437"/>
      <c r="I466" s="437"/>
      <c r="J466" s="437"/>
      <c r="K466" s="437"/>
      <c r="L466" s="437"/>
      <c r="M466" s="437"/>
      <c r="N466" s="437"/>
      <c r="O466" s="437"/>
      <c r="P466" s="437"/>
      <c r="Q466" s="437"/>
      <c r="R466" s="437"/>
      <c r="S466" s="437"/>
      <c r="T466" s="437"/>
      <c r="U466" s="437"/>
      <c r="V466" s="437"/>
      <c r="W466" s="437"/>
      <c r="X466" s="437"/>
      <c r="Y466" s="437"/>
      <c r="Z466" s="437"/>
    </row>
    <row r="467" spans="1:26" ht="12.75">
      <c r="A467" s="437"/>
      <c r="B467" s="437"/>
      <c r="C467" s="451"/>
      <c r="D467" s="452"/>
      <c r="E467" s="437"/>
      <c r="F467" s="437"/>
      <c r="G467" s="437"/>
      <c r="H467" s="437"/>
      <c r="I467" s="437"/>
      <c r="J467" s="437"/>
      <c r="K467" s="437"/>
      <c r="L467" s="437"/>
      <c r="M467" s="437"/>
      <c r="N467" s="437"/>
      <c r="O467" s="437"/>
      <c r="P467" s="437"/>
      <c r="Q467" s="437"/>
      <c r="R467" s="437"/>
      <c r="S467" s="437"/>
      <c r="T467" s="437"/>
      <c r="U467" s="437"/>
      <c r="V467" s="437"/>
      <c r="W467" s="437"/>
      <c r="X467" s="437"/>
      <c r="Y467" s="437"/>
      <c r="Z467" s="437"/>
    </row>
    <row r="468" spans="1:26" ht="12.75">
      <c r="A468" s="437"/>
      <c r="B468" s="437"/>
      <c r="C468" s="451"/>
      <c r="D468" s="452"/>
      <c r="E468" s="437"/>
      <c r="F468" s="437"/>
      <c r="G468" s="437"/>
      <c r="H468" s="437"/>
      <c r="I468" s="437"/>
      <c r="J468" s="437"/>
      <c r="K468" s="437"/>
      <c r="L468" s="437"/>
      <c r="M468" s="437"/>
      <c r="N468" s="437"/>
      <c r="O468" s="437"/>
      <c r="P468" s="437"/>
      <c r="Q468" s="437"/>
      <c r="R468" s="437"/>
      <c r="S468" s="437"/>
      <c r="T468" s="437"/>
      <c r="U468" s="437"/>
      <c r="V468" s="437"/>
      <c r="W468" s="437"/>
      <c r="X468" s="437"/>
      <c r="Y468" s="437"/>
      <c r="Z468" s="437"/>
    </row>
    <row r="469" spans="1:26" ht="12.75">
      <c r="A469" s="437"/>
      <c r="B469" s="437"/>
      <c r="C469" s="451"/>
      <c r="D469" s="452"/>
      <c r="E469" s="437"/>
      <c r="F469" s="437"/>
      <c r="G469" s="437"/>
      <c r="H469" s="437"/>
      <c r="I469" s="437"/>
      <c r="J469" s="437"/>
      <c r="K469" s="437"/>
      <c r="L469" s="437"/>
      <c r="M469" s="437"/>
      <c r="N469" s="437"/>
      <c r="O469" s="437"/>
      <c r="P469" s="437"/>
      <c r="Q469" s="437"/>
      <c r="R469" s="437"/>
      <c r="S469" s="437"/>
      <c r="T469" s="437"/>
      <c r="U469" s="437"/>
      <c r="V469" s="437"/>
      <c r="W469" s="437"/>
      <c r="X469" s="437"/>
      <c r="Y469" s="437"/>
      <c r="Z469" s="437"/>
    </row>
    <row r="470" spans="1:26" ht="12.75">
      <c r="A470" s="437"/>
      <c r="B470" s="437"/>
      <c r="C470" s="451"/>
      <c r="D470" s="452"/>
      <c r="E470" s="437"/>
      <c r="F470" s="437"/>
      <c r="G470" s="437"/>
      <c r="H470" s="437"/>
      <c r="I470" s="437"/>
      <c r="J470" s="437"/>
      <c r="K470" s="437"/>
      <c r="L470" s="437"/>
      <c r="M470" s="437"/>
      <c r="N470" s="437"/>
      <c r="O470" s="437"/>
      <c r="P470" s="437"/>
      <c r="Q470" s="437"/>
      <c r="R470" s="437"/>
      <c r="S470" s="437"/>
      <c r="T470" s="437"/>
      <c r="U470" s="437"/>
      <c r="V470" s="437"/>
      <c r="W470" s="437"/>
      <c r="X470" s="437"/>
      <c r="Y470" s="437"/>
      <c r="Z470" s="437"/>
    </row>
    <row r="471" spans="1:26" ht="12.75">
      <c r="A471" s="437"/>
      <c r="B471" s="437"/>
      <c r="C471" s="451"/>
      <c r="D471" s="452"/>
      <c r="E471" s="437"/>
      <c r="F471" s="437"/>
      <c r="G471" s="437"/>
      <c r="H471" s="437"/>
      <c r="I471" s="437"/>
      <c r="J471" s="437"/>
      <c r="K471" s="437"/>
      <c r="L471" s="437"/>
      <c r="M471" s="437"/>
      <c r="N471" s="437"/>
      <c r="O471" s="437"/>
      <c r="P471" s="437"/>
      <c r="Q471" s="437"/>
      <c r="R471" s="437"/>
      <c r="S471" s="437"/>
      <c r="T471" s="437"/>
      <c r="U471" s="437"/>
      <c r="V471" s="437"/>
      <c r="W471" s="437"/>
      <c r="X471" s="437"/>
      <c r="Y471" s="437"/>
      <c r="Z471" s="437"/>
    </row>
    <row r="472" spans="1:26" ht="12.75">
      <c r="A472" s="437"/>
      <c r="B472" s="437"/>
      <c r="C472" s="451"/>
      <c r="D472" s="452"/>
      <c r="E472" s="437"/>
      <c r="F472" s="437"/>
      <c r="G472" s="437"/>
      <c r="H472" s="437"/>
      <c r="I472" s="437"/>
      <c r="J472" s="437"/>
      <c r="K472" s="437"/>
      <c r="L472" s="437"/>
      <c r="M472" s="437"/>
      <c r="N472" s="437"/>
      <c r="O472" s="437"/>
      <c r="P472" s="437"/>
      <c r="Q472" s="437"/>
      <c r="R472" s="437"/>
      <c r="S472" s="437"/>
      <c r="T472" s="437"/>
      <c r="U472" s="437"/>
      <c r="V472" s="437"/>
      <c r="W472" s="437"/>
      <c r="X472" s="437"/>
      <c r="Y472" s="437"/>
      <c r="Z472" s="437"/>
    </row>
    <row r="473" spans="1:26" ht="12.75">
      <c r="A473" s="437"/>
      <c r="B473" s="437"/>
      <c r="C473" s="451"/>
      <c r="D473" s="452"/>
      <c r="E473" s="437"/>
      <c r="F473" s="437"/>
      <c r="G473" s="437"/>
      <c r="H473" s="437"/>
      <c r="I473" s="437"/>
      <c r="J473" s="437"/>
      <c r="K473" s="437"/>
      <c r="L473" s="437"/>
      <c r="M473" s="437"/>
      <c r="N473" s="437"/>
      <c r="O473" s="437"/>
      <c r="P473" s="437"/>
      <c r="Q473" s="437"/>
      <c r="R473" s="437"/>
      <c r="S473" s="437"/>
      <c r="T473" s="437"/>
      <c r="U473" s="437"/>
      <c r="V473" s="437"/>
      <c r="W473" s="437"/>
      <c r="X473" s="437"/>
      <c r="Y473" s="437"/>
      <c r="Z473" s="437"/>
    </row>
    <row r="474" spans="1:26" ht="12.75">
      <c r="A474" s="437"/>
      <c r="B474" s="437"/>
      <c r="C474" s="451"/>
      <c r="D474" s="452"/>
      <c r="E474" s="437"/>
      <c r="F474" s="437"/>
      <c r="G474" s="437"/>
      <c r="H474" s="437"/>
      <c r="I474" s="437"/>
      <c r="J474" s="437"/>
      <c r="K474" s="437"/>
      <c r="L474" s="437"/>
      <c r="M474" s="437"/>
      <c r="N474" s="437"/>
      <c r="O474" s="437"/>
      <c r="P474" s="437"/>
      <c r="Q474" s="437"/>
      <c r="R474" s="437"/>
      <c r="S474" s="437"/>
      <c r="T474" s="437"/>
      <c r="U474" s="437"/>
      <c r="V474" s="437"/>
      <c r="W474" s="437"/>
      <c r="X474" s="437"/>
      <c r="Y474" s="437"/>
      <c r="Z474" s="437"/>
    </row>
    <row r="475" spans="1:26" ht="12.75">
      <c r="A475" s="437"/>
      <c r="B475" s="437"/>
      <c r="C475" s="451"/>
      <c r="D475" s="452"/>
      <c r="E475" s="437"/>
      <c r="F475" s="437"/>
      <c r="G475" s="437"/>
      <c r="H475" s="437"/>
      <c r="I475" s="437"/>
      <c r="J475" s="437"/>
      <c r="K475" s="437"/>
      <c r="L475" s="437"/>
      <c r="M475" s="437"/>
      <c r="N475" s="437"/>
      <c r="O475" s="437"/>
      <c r="P475" s="437"/>
      <c r="Q475" s="437"/>
      <c r="R475" s="437"/>
      <c r="S475" s="437"/>
      <c r="T475" s="437"/>
      <c r="U475" s="437"/>
      <c r="V475" s="437"/>
      <c r="W475" s="437"/>
      <c r="X475" s="437"/>
      <c r="Y475" s="437"/>
      <c r="Z475" s="437"/>
    </row>
    <row r="476" spans="1:26" ht="12.75">
      <c r="A476" s="437"/>
      <c r="B476" s="437"/>
      <c r="C476" s="451"/>
      <c r="D476" s="452"/>
      <c r="E476" s="437"/>
      <c r="F476" s="437"/>
      <c r="G476" s="437"/>
      <c r="H476" s="437"/>
      <c r="I476" s="437"/>
      <c r="J476" s="437"/>
      <c r="K476" s="437"/>
      <c r="L476" s="437"/>
      <c r="M476" s="437"/>
      <c r="N476" s="437"/>
      <c r="O476" s="437"/>
      <c r="P476" s="437"/>
      <c r="Q476" s="437"/>
      <c r="R476" s="437"/>
      <c r="S476" s="437"/>
      <c r="T476" s="437"/>
      <c r="U476" s="437"/>
      <c r="V476" s="437"/>
      <c r="W476" s="437"/>
      <c r="X476" s="437"/>
      <c r="Y476" s="437"/>
      <c r="Z476" s="437"/>
    </row>
    <row r="477" spans="1:26" ht="12.75">
      <c r="A477" s="437"/>
      <c r="B477" s="437"/>
      <c r="C477" s="451"/>
      <c r="D477" s="452"/>
      <c r="E477" s="437"/>
      <c r="F477" s="437"/>
      <c r="G477" s="437"/>
      <c r="H477" s="437"/>
      <c r="I477" s="437"/>
      <c r="J477" s="437"/>
      <c r="K477" s="437"/>
      <c r="L477" s="437"/>
      <c r="M477" s="437"/>
      <c r="N477" s="437"/>
      <c r="O477" s="437"/>
      <c r="P477" s="437"/>
      <c r="Q477" s="437"/>
      <c r="R477" s="437"/>
      <c r="S477" s="437"/>
      <c r="T477" s="437"/>
      <c r="U477" s="437"/>
      <c r="V477" s="437"/>
      <c r="W477" s="437"/>
      <c r="X477" s="437"/>
      <c r="Y477" s="437"/>
      <c r="Z477" s="437"/>
    </row>
    <row r="478" spans="1:26" ht="12.75">
      <c r="A478" s="437"/>
      <c r="B478" s="437"/>
      <c r="C478" s="451"/>
      <c r="D478" s="452"/>
      <c r="E478" s="437"/>
      <c r="F478" s="437"/>
      <c r="G478" s="437"/>
      <c r="H478" s="437"/>
      <c r="I478" s="437"/>
      <c r="J478" s="437"/>
      <c r="K478" s="437"/>
      <c r="L478" s="437"/>
      <c r="M478" s="437"/>
      <c r="N478" s="437"/>
      <c r="O478" s="437"/>
      <c r="P478" s="437"/>
      <c r="Q478" s="437"/>
      <c r="R478" s="437"/>
      <c r="S478" s="437"/>
      <c r="T478" s="437"/>
      <c r="U478" s="437"/>
      <c r="V478" s="437"/>
      <c r="W478" s="437"/>
      <c r="X478" s="437"/>
      <c r="Y478" s="437"/>
      <c r="Z478" s="437"/>
    </row>
    <row r="479" spans="1:26" ht="12.75">
      <c r="A479" s="437"/>
      <c r="B479" s="437"/>
      <c r="C479" s="451"/>
      <c r="D479" s="452"/>
      <c r="E479" s="437"/>
      <c r="F479" s="437"/>
      <c r="G479" s="437"/>
      <c r="H479" s="437"/>
      <c r="I479" s="437"/>
      <c r="J479" s="437"/>
      <c r="K479" s="437"/>
      <c r="L479" s="437"/>
      <c r="M479" s="437"/>
      <c r="N479" s="437"/>
      <c r="O479" s="437"/>
      <c r="P479" s="437"/>
      <c r="Q479" s="437"/>
      <c r="R479" s="437"/>
      <c r="S479" s="437"/>
      <c r="T479" s="437"/>
      <c r="U479" s="437"/>
      <c r="V479" s="437"/>
      <c r="W479" s="437"/>
      <c r="X479" s="437"/>
      <c r="Y479" s="437"/>
      <c r="Z479" s="437"/>
    </row>
    <row r="480" spans="1:26" ht="12.75">
      <c r="A480" s="437"/>
      <c r="B480" s="437"/>
      <c r="C480" s="451"/>
      <c r="D480" s="452"/>
      <c r="E480" s="437"/>
      <c r="F480" s="437"/>
      <c r="G480" s="437"/>
      <c r="H480" s="437"/>
      <c r="I480" s="437"/>
      <c r="J480" s="437"/>
      <c r="K480" s="437"/>
      <c r="L480" s="437"/>
      <c r="M480" s="437"/>
      <c r="N480" s="437"/>
      <c r="O480" s="437"/>
      <c r="P480" s="437"/>
      <c r="Q480" s="437"/>
      <c r="R480" s="437"/>
      <c r="S480" s="437"/>
      <c r="T480" s="437"/>
      <c r="U480" s="437"/>
      <c r="V480" s="437"/>
      <c r="W480" s="437"/>
      <c r="X480" s="437"/>
      <c r="Y480" s="437"/>
      <c r="Z480" s="437"/>
    </row>
    <row r="481" spans="1:26" ht="12.75">
      <c r="A481" s="437"/>
      <c r="B481" s="437"/>
      <c r="C481" s="451"/>
      <c r="D481" s="452"/>
      <c r="E481" s="437"/>
      <c r="F481" s="437"/>
      <c r="G481" s="437"/>
      <c r="H481" s="437"/>
      <c r="I481" s="437"/>
      <c r="J481" s="437"/>
      <c r="K481" s="437"/>
      <c r="L481" s="437"/>
      <c r="M481" s="437"/>
      <c r="N481" s="437"/>
      <c r="O481" s="437"/>
      <c r="P481" s="437"/>
      <c r="Q481" s="437"/>
      <c r="R481" s="437"/>
      <c r="S481" s="437"/>
      <c r="T481" s="437"/>
      <c r="U481" s="437"/>
      <c r="V481" s="437"/>
      <c r="W481" s="437"/>
      <c r="X481" s="437"/>
      <c r="Y481" s="437"/>
      <c r="Z481" s="437"/>
    </row>
    <row r="482" spans="1:26" ht="12.75">
      <c r="A482" s="437"/>
      <c r="B482" s="437"/>
      <c r="C482" s="451"/>
      <c r="D482" s="452"/>
      <c r="E482" s="437"/>
      <c r="F482" s="437"/>
      <c r="G482" s="437"/>
      <c r="H482" s="437"/>
      <c r="I482" s="437"/>
      <c r="J482" s="437"/>
      <c r="K482" s="437"/>
      <c r="L482" s="437"/>
      <c r="M482" s="437"/>
      <c r="N482" s="437"/>
      <c r="O482" s="437"/>
      <c r="P482" s="437"/>
      <c r="Q482" s="437"/>
      <c r="R482" s="437"/>
      <c r="S482" s="437"/>
      <c r="T482" s="437"/>
      <c r="U482" s="437"/>
      <c r="V482" s="437"/>
      <c r="W482" s="437"/>
      <c r="X482" s="437"/>
      <c r="Y482" s="437"/>
      <c r="Z482" s="437"/>
    </row>
    <row r="483" spans="1:26" ht="12.75">
      <c r="A483" s="437"/>
      <c r="B483" s="437"/>
      <c r="C483" s="451"/>
      <c r="D483" s="452"/>
      <c r="E483" s="437"/>
      <c r="F483" s="437"/>
      <c r="G483" s="437"/>
      <c r="H483" s="437"/>
      <c r="I483" s="437"/>
      <c r="J483" s="437"/>
      <c r="K483" s="437"/>
      <c r="L483" s="437"/>
      <c r="M483" s="437"/>
      <c r="N483" s="437"/>
      <c r="O483" s="437"/>
      <c r="P483" s="437"/>
      <c r="Q483" s="437"/>
      <c r="R483" s="437"/>
      <c r="S483" s="437"/>
      <c r="T483" s="437"/>
      <c r="U483" s="437"/>
      <c r="V483" s="437"/>
      <c r="W483" s="437"/>
      <c r="X483" s="437"/>
      <c r="Y483" s="437"/>
      <c r="Z483" s="437"/>
    </row>
    <row r="484" spans="1:26" ht="12.75">
      <c r="A484" s="437"/>
      <c r="B484" s="437"/>
      <c r="C484" s="451"/>
      <c r="D484" s="452"/>
      <c r="E484" s="437"/>
      <c r="F484" s="437"/>
      <c r="G484" s="437"/>
      <c r="H484" s="437"/>
      <c r="I484" s="437"/>
      <c r="J484" s="437"/>
      <c r="K484" s="437"/>
      <c r="L484" s="437"/>
      <c r="M484" s="437"/>
      <c r="N484" s="437"/>
      <c r="O484" s="437"/>
      <c r="P484" s="437"/>
      <c r="Q484" s="437"/>
      <c r="R484" s="437"/>
      <c r="S484" s="437"/>
      <c r="T484" s="437"/>
      <c r="U484" s="437"/>
      <c r="V484" s="437"/>
      <c r="W484" s="437"/>
      <c r="X484" s="437"/>
      <c r="Y484" s="437"/>
      <c r="Z484" s="437"/>
    </row>
    <row r="485" spans="1:26" ht="12.75">
      <c r="A485" s="437"/>
      <c r="B485" s="437"/>
      <c r="C485" s="451"/>
      <c r="D485" s="452"/>
      <c r="E485" s="437"/>
      <c r="F485" s="437"/>
      <c r="G485" s="437"/>
      <c r="H485" s="437"/>
      <c r="I485" s="437"/>
      <c r="J485" s="437"/>
      <c r="K485" s="437"/>
      <c r="L485" s="437"/>
      <c r="M485" s="437"/>
      <c r="N485" s="437"/>
      <c r="O485" s="437"/>
      <c r="P485" s="437"/>
      <c r="Q485" s="437"/>
      <c r="R485" s="437"/>
      <c r="S485" s="437"/>
      <c r="T485" s="437"/>
      <c r="U485" s="437"/>
      <c r="V485" s="437"/>
      <c r="W485" s="437"/>
      <c r="X485" s="437"/>
      <c r="Y485" s="437"/>
      <c r="Z485" s="437"/>
    </row>
    <row r="486" spans="1:26" ht="12.75">
      <c r="A486" s="437"/>
      <c r="B486" s="437"/>
      <c r="C486" s="451"/>
      <c r="D486" s="452"/>
      <c r="E486" s="437"/>
      <c r="F486" s="437"/>
      <c r="G486" s="437"/>
      <c r="H486" s="437"/>
      <c r="I486" s="437"/>
      <c r="J486" s="437"/>
      <c r="K486" s="437"/>
      <c r="L486" s="437"/>
      <c r="M486" s="437"/>
      <c r="N486" s="437"/>
      <c r="O486" s="437"/>
      <c r="P486" s="437"/>
      <c r="Q486" s="437"/>
      <c r="R486" s="437"/>
      <c r="S486" s="437"/>
      <c r="T486" s="437"/>
      <c r="U486" s="437"/>
      <c r="V486" s="437"/>
      <c r="W486" s="437"/>
      <c r="X486" s="437"/>
      <c r="Y486" s="437"/>
      <c r="Z486" s="437"/>
    </row>
    <row r="487" spans="1:26" ht="12.75">
      <c r="A487" s="437"/>
      <c r="B487" s="437"/>
      <c r="C487" s="451"/>
      <c r="D487" s="452"/>
      <c r="E487" s="437"/>
      <c r="F487" s="437"/>
      <c r="G487" s="437"/>
      <c r="H487" s="437"/>
      <c r="I487" s="437"/>
      <c r="J487" s="437"/>
      <c r="K487" s="437"/>
      <c r="L487" s="437"/>
      <c r="M487" s="437"/>
      <c r="N487" s="437"/>
      <c r="O487" s="437"/>
      <c r="P487" s="437"/>
      <c r="Q487" s="437"/>
      <c r="R487" s="437"/>
      <c r="S487" s="437"/>
      <c r="T487" s="437"/>
      <c r="U487" s="437"/>
      <c r="V487" s="437"/>
      <c r="W487" s="437"/>
      <c r="X487" s="437"/>
      <c r="Y487" s="437"/>
      <c r="Z487" s="437"/>
    </row>
    <row r="488" spans="1:26" ht="12.75">
      <c r="A488" s="437"/>
      <c r="B488" s="437"/>
      <c r="C488" s="451"/>
      <c r="D488" s="452"/>
      <c r="E488" s="437"/>
      <c r="F488" s="437"/>
      <c r="G488" s="437"/>
      <c r="H488" s="437"/>
      <c r="I488" s="437"/>
      <c r="J488" s="437"/>
      <c r="K488" s="437"/>
      <c r="L488" s="437"/>
      <c r="M488" s="437"/>
      <c r="N488" s="437"/>
      <c r="O488" s="437"/>
      <c r="P488" s="437"/>
      <c r="Q488" s="437"/>
      <c r="R488" s="437"/>
      <c r="S488" s="437"/>
      <c r="T488" s="437"/>
      <c r="U488" s="437"/>
      <c r="V488" s="437"/>
      <c r="W488" s="437"/>
      <c r="X488" s="437"/>
      <c r="Y488" s="437"/>
      <c r="Z488" s="437"/>
    </row>
    <row r="489" spans="1:26" ht="12.75">
      <c r="A489" s="437"/>
      <c r="B489" s="437"/>
      <c r="C489" s="451"/>
      <c r="D489" s="452"/>
      <c r="E489" s="437"/>
      <c r="F489" s="437"/>
      <c r="G489" s="437"/>
      <c r="H489" s="437"/>
      <c r="I489" s="437"/>
      <c r="J489" s="437"/>
      <c r="K489" s="437"/>
      <c r="L489" s="437"/>
      <c r="M489" s="437"/>
      <c r="N489" s="437"/>
      <c r="O489" s="437"/>
      <c r="P489" s="437"/>
      <c r="Q489" s="437"/>
      <c r="R489" s="437"/>
      <c r="S489" s="437"/>
      <c r="T489" s="437"/>
      <c r="U489" s="437"/>
      <c r="V489" s="437"/>
      <c r="W489" s="437"/>
      <c r="X489" s="437"/>
      <c r="Y489" s="437"/>
      <c r="Z489" s="437"/>
    </row>
    <row r="490" spans="1:26" ht="12.75">
      <c r="A490" s="437"/>
      <c r="B490" s="437"/>
      <c r="C490" s="451"/>
      <c r="D490" s="452"/>
      <c r="E490" s="437"/>
      <c r="F490" s="437"/>
      <c r="G490" s="437"/>
      <c r="H490" s="437"/>
      <c r="I490" s="437"/>
      <c r="J490" s="437"/>
      <c r="K490" s="437"/>
      <c r="L490" s="437"/>
      <c r="M490" s="437"/>
      <c r="N490" s="437"/>
      <c r="O490" s="437"/>
      <c r="P490" s="437"/>
      <c r="Q490" s="437"/>
      <c r="R490" s="437"/>
      <c r="S490" s="437"/>
      <c r="T490" s="437"/>
      <c r="U490" s="437"/>
      <c r="V490" s="437"/>
      <c r="W490" s="437"/>
      <c r="X490" s="437"/>
      <c r="Y490" s="437"/>
      <c r="Z490" s="437"/>
    </row>
    <row r="491" spans="1:26" ht="12.75">
      <c r="A491" s="437"/>
      <c r="B491" s="437"/>
      <c r="C491" s="451"/>
      <c r="D491" s="452"/>
      <c r="E491" s="437"/>
      <c r="F491" s="437"/>
      <c r="G491" s="437"/>
      <c r="H491" s="437"/>
      <c r="I491" s="437"/>
      <c r="J491" s="437"/>
      <c r="K491" s="437"/>
      <c r="L491" s="437"/>
      <c r="M491" s="437"/>
      <c r="N491" s="437"/>
      <c r="O491" s="437"/>
      <c r="P491" s="437"/>
      <c r="Q491" s="437"/>
      <c r="R491" s="437"/>
      <c r="S491" s="437"/>
      <c r="T491" s="437"/>
      <c r="U491" s="437"/>
      <c r="V491" s="437"/>
      <c r="W491" s="437"/>
      <c r="X491" s="437"/>
      <c r="Y491" s="437"/>
      <c r="Z491" s="437"/>
    </row>
    <row r="492" spans="1:26" ht="12.75">
      <c r="A492" s="437"/>
      <c r="B492" s="437"/>
      <c r="C492" s="451"/>
      <c r="D492" s="452"/>
      <c r="E492" s="437"/>
      <c r="F492" s="437"/>
      <c r="G492" s="437"/>
      <c r="H492" s="437"/>
      <c r="I492" s="437"/>
      <c r="J492" s="437"/>
      <c r="K492" s="437"/>
      <c r="L492" s="437"/>
      <c r="M492" s="437"/>
      <c r="N492" s="437"/>
      <c r="O492" s="437"/>
      <c r="P492" s="437"/>
      <c r="Q492" s="437"/>
      <c r="R492" s="437"/>
      <c r="S492" s="437"/>
      <c r="T492" s="437"/>
      <c r="U492" s="437"/>
      <c r="V492" s="437"/>
      <c r="W492" s="437"/>
      <c r="X492" s="437"/>
      <c r="Y492" s="437"/>
      <c r="Z492" s="437"/>
    </row>
    <row r="493" spans="1:26" ht="12.75">
      <c r="A493" s="437"/>
      <c r="B493" s="437"/>
      <c r="C493" s="451"/>
      <c r="D493" s="452"/>
      <c r="E493" s="437"/>
      <c r="F493" s="437"/>
      <c r="G493" s="437"/>
      <c r="H493" s="437"/>
      <c r="I493" s="437"/>
      <c r="J493" s="437"/>
      <c r="K493" s="437"/>
      <c r="L493" s="437"/>
      <c r="M493" s="437"/>
      <c r="N493" s="437"/>
      <c r="O493" s="437"/>
      <c r="P493" s="437"/>
      <c r="Q493" s="437"/>
      <c r="R493" s="437"/>
      <c r="S493" s="437"/>
      <c r="T493" s="437"/>
      <c r="U493" s="437"/>
      <c r="V493" s="437"/>
      <c r="W493" s="437"/>
      <c r="X493" s="437"/>
      <c r="Y493" s="437"/>
      <c r="Z493" s="437"/>
    </row>
    <row r="494" spans="1:26" ht="12.75">
      <c r="A494" s="437"/>
      <c r="B494" s="437"/>
      <c r="C494" s="451"/>
      <c r="D494" s="452"/>
      <c r="E494" s="437"/>
      <c r="F494" s="437"/>
      <c r="G494" s="437"/>
      <c r="H494" s="437"/>
      <c r="I494" s="437"/>
      <c r="J494" s="437"/>
      <c r="K494" s="437"/>
      <c r="L494" s="437"/>
      <c r="M494" s="437"/>
      <c r="N494" s="437"/>
      <c r="O494" s="437"/>
      <c r="P494" s="437"/>
      <c r="Q494" s="437"/>
      <c r="R494" s="437"/>
      <c r="S494" s="437"/>
      <c r="T494" s="437"/>
      <c r="U494" s="437"/>
      <c r="V494" s="437"/>
      <c r="W494" s="437"/>
      <c r="X494" s="437"/>
      <c r="Y494" s="437"/>
      <c r="Z494" s="437"/>
    </row>
    <row r="495" spans="1:26" ht="12.75">
      <c r="A495" s="437"/>
      <c r="B495" s="437"/>
      <c r="C495" s="451"/>
      <c r="D495" s="452"/>
      <c r="E495" s="437"/>
      <c r="F495" s="437"/>
      <c r="G495" s="437"/>
      <c r="H495" s="437"/>
      <c r="I495" s="437"/>
      <c r="J495" s="437"/>
      <c r="K495" s="437"/>
      <c r="L495" s="437"/>
      <c r="M495" s="437"/>
      <c r="N495" s="437"/>
      <c r="O495" s="437"/>
      <c r="P495" s="437"/>
      <c r="Q495" s="437"/>
      <c r="R495" s="437"/>
      <c r="S495" s="437"/>
      <c r="T495" s="437"/>
      <c r="U495" s="437"/>
      <c r="V495" s="437"/>
      <c r="W495" s="437"/>
      <c r="X495" s="437"/>
      <c r="Y495" s="437"/>
      <c r="Z495" s="437"/>
    </row>
    <row r="496" spans="1:26" ht="12.75">
      <c r="A496" s="437"/>
      <c r="B496" s="437"/>
      <c r="C496" s="451"/>
      <c r="D496" s="452"/>
      <c r="E496" s="437"/>
      <c r="F496" s="437"/>
      <c r="G496" s="437"/>
      <c r="H496" s="437"/>
      <c r="I496" s="437"/>
      <c r="J496" s="437"/>
      <c r="K496" s="437"/>
      <c r="L496" s="437"/>
      <c r="M496" s="437"/>
      <c r="N496" s="437"/>
      <c r="O496" s="437"/>
      <c r="P496" s="437"/>
      <c r="Q496" s="437"/>
      <c r="R496" s="437"/>
      <c r="S496" s="437"/>
      <c r="T496" s="437"/>
      <c r="U496" s="437"/>
      <c r="V496" s="437"/>
      <c r="W496" s="437"/>
      <c r="X496" s="437"/>
      <c r="Y496" s="437"/>
      <c r="Z496" s="437"/>
    </row>
    <row r="497" spans="1:26" ht="12.75">
      <c r="A497" s="437"/>
      <c r="B497" s="437"/>
      <c r="C497" s="451"/>
      <c r="D497" s="452"/>
      <c r="E497" s="437"/>
      <c r="F497" s="437"/>
      <c r="G497" s="437"/>
      <c r="H497" s="437"/>
      <c r="I497" s="437"/>
      <c r="J497" s="437"/>
      <c r="K497" s="437"/>
      <c r="L497" s="437"/>
      <c r="M497" s="437"/>
      <c r="N497" s="437"/>
      <c r="O497" s="437"/>
      <c r="P497" s="437"/>
      <c r="Q497" s="437"/>
      <c r="R497" s="437"/>
      <c r="S497" s="437"/>
      <c r="T497" s="437"/>
      <c r="U497" s="437"/>
      <c r="V497" s="437"/>
      <c r="W497" s="437"/>
      <c r="X497" s="437"/>
      <c r="Y497" s="437"/>
      <c r="Z497" s="437"/>
    </row>
    <row r="498" spans="1:26" ht="12.75">
      <c r="A498" s="437"/>
      <c r="B498" s="437"/>
      <c r="C498" s="451"/>
      <c r="D498" s="452"/>
      <c r="E498" s="437"/>
      <c r="F498" s="437"/>
      <c r="G498" s="437"/>
      <c r="H498" s="437"/>
      <c r="I498" s="437"/>
      <c r="J498" s="437"/>
      <c r="K498" s="437"/>
      <c r="L498" s="437"/>
      <c r="M498" s="437"/>
      <c r="N498" s="437"/>
      <c r="O498" s="437"/>
      <c r="P498" s="437"/>
      <c r="Q498" s="437"/>
      <c r="R498" s="437"/>
      <c r="S498" s="437"/>
      <c r="T498" s="437"/>
      <c r="U498" s="437"/>
      <c r="V498" s="437"/>
      <c r="W498" s="437"/>
      <c r="X498" s="437"/>
      <c r="Y498" s="437"/>
      <c r="Z498" s="437"/>
    </row>
    <row r="499" spans="1:26" ht="12.75">
      <c r="A499" s="437"/>
      <c r="B499" s="437"/>
      <c r="C499" s="451"/>
      <c r="D499" s="452"/>
      <c r="E499" s="437"/>
      <c r="F499" s="437"/>
      <c r="G499" s="437"/>
      <c r="H499" s="437"/>
      <c r="I499" s="437"/>
      <c r="J499" s="437"/>
      <c r="K499" s="437"/>
      <c r="L499" s="437"/>
      <c r="M499" s="437"/>
      <c r="N499" s="437"/>
      <c r="O499" s="437"/>
      <c r="P499" s="437"/>
      <c r="Q499" s="437"/>
      <c r="R499" s="437"/>
      <c r="S499" s="437"/>
      <c r="T499" s="437"/>
      <c r="U499" s="437"/>
      <c r="V499" s="437"/>
      <c r="W499" s="437"/>
      <c r="X499" s="437"/>
      <c r="Y499" s="437"/>
      <c r="Z499" s="437"/>
    </row>
    <row r="500" spans="1:26" ht="12.75">
      <c r="A500" s="437"/>
      <c r="B500" s="437"/>
      <c r="C500" s="451"/>
      <c r="D500" s="452"/>
      <c r="E500" s="437"/>
      <c r="F500" s="437"/>
      <c r="G500" s="437"/>
      <c r="H500" s="437"/>
      <c r="I500" s="437"/>
      <c r="J500" s="437"/>
      <c r="K500" s="437"/>
      <c r="L500" s="437"/>
      <c r="M500" s="437"/>
      <c r="N500" s="437"/>
      <c r="O500" s="437"/>
      <c r="P500" s="437"/>
      <c r="Q500" s="437"/>
      <c r="R500" s="437"/>
      <c r="S500" s="437"/>
      <c r="T500" s="437"/>
      <c r="U500" s="437"/>
      <c r="V500" s="437"/>
      <c r="W500" s="437"/>
      <c r="X500" s="437"/>
      <c r="Y500" s="437"/>
      <c r="Z500" s="437"/>
    </row>
    <row r="501" spans="1:26" ht="12.75">
      <c r="A501" s="437"/>
      <c r="B501" s="437"/>
      <c r="C501" s="451"/>
      <c r="D501" s="452"/>
      <c r="E501" s="437"/>
      <c r="F501" s="437"/>
      <c r="G501" s="437"/>
      <c r="H501" s="437"/>
      <c r="I501" s="437"/>
      <c r="J501" s="437"/>
      <c r="K501" s="437"/>
      <c r="L501" s="437"/>
      <c r="M501" s="437"/>
      <c r="N501" s="437"/>
      <c r="O501" s="437"/>
      <c r="P501" s="437"/>
      <c r="Q501" s="437"/>
      <c r="R501" s="437"/>
      <c r="S501" s="437"/>
      <c r="T501" s="437"/>
      <c r="U501" s="437"/>
      <c r="V501" s="437"/>
      <c r="W501" s="437"/>
      <c r="X501" s="437"/>
      <c r="Y501" s="437"/>
      <c r="Z501" s="437"/>
    </row>
    <row r="502" spans="1:26" ht="12.75">
      <c r="A502" s="437"/>
      <c r="B502" s="437"/>
      <c r="C502" s="451"/>
      <c r="D502" s="452"/>
      <c r="E502" s="437"/>
      <c r="F502" s="437"/>
      <c r="G502" s="437"/>
      <c r="H502" s="437"/>
      <c r="I502" s="437"/>
      <c r="J502" s="437"/>
      <c r="K502" s="437"/>
      <c r="L502" s="437"/>
      <c r="M502" s="437"/>
      <c r="N502" s="437"/>
      <c r="O502" s="437"/>
      <c r="P502" s="437"/>
      <c r="Q502" s="437"/>
      <c r="R502" s="437"/>
      <c r="S502" s="437"/>
      <c r="T502" s="437"/>
      <c r="U502" s="437"/>
      <c r="V502" s="437"/>
      <c r="W502" s="437"/>
      <c r="X502" s="437"/>
      <c r="Y502" s="437"/>
      <c r="Z502" s="437"/>
    </row>
    <row r="503" spans="1:26" ht="12.75">
      <c r="A503" s="437"/>
      <c r="B503" s="437"/>
      <c r="C503" s="451"/>
      <c r="D503" s="452"/>
      <c r="E503" s="437"/>
      <c r="F503" s="437"/>
      <c r="G503" s="437"/>
      <c r="H503" s="437"/>
      <c r="I503" s="437"/>
      <c r="J503" s="437"/>
      <c r="K503" s="437"/>
      <c r="L503" s="437"/>
      <c r="M503" s="437"/>
      <c r="N503" s="437"/>
      <c r="O503" s="437"/>
      <c r="P503" s="437"/>
      <c r="Q503" s="437"/>
      <c r="R503" s="437"/>
      <c r="S503" s="437"/>
      <c r="T503" s="437"/>
      <c r="U503" s="437"/>
      <c r="V503" s="437"/>
      <c r="W503" s="437"/>
      <c r="X503" s="437"/>
      <c r="Y503" s="437"/>
      <c r="Z503" s="437"/>
    </row>
    <row r="504" spans="1:26" ht="12.75">
      <c r="A504" s="437"/>
      <c r="B504" s="437"/>
      <c r="C504" s="451"/>
      <c r="D504" s="452"/>
      <c r="E504" s="437"/>
      <c r="F504" s="437"/>
      <c r="G504" s="437"/>
      <c r="H504" s="437"/>
      <c r="I504" s="437"/>
      <c r="J504" s="437"/>
      <c r="K504" s="437"/>
      <c r="L504" s="437"/>
      <c r="M504" s="437"/>
      <c r="N504" s="437"/>
      <c r="O504" s="437"/>
      <c r="P504" s="437"/>
      <c r="Q504" s="437"/>
      <c r="R504" s="437"/>
      <c r="S504" s="437"/>
      <c r="T504" s="437"/>
      <c r="U504" s="437"/>
      <c r="V504" s="437"/>
      <c r="W504" s="437"/>
      <c r="X504" s="437"/>
      <c r="Y504" s="437"/>
      <c r="Z504" s="437"/>
    </row>
    <row r="505" spans="1:26" ht="12.75">
      <c r="A505" s="437"/>
      <c r="B505" s="437"/>
      <c r="C505" s="451"/>
      <c r="D505" s="452"/>
      <c r="E505" s="437"/>
      <c r="F505" s="437"/>
      <c r="G505" s="437"/>
      <c r="H505" s="437"/>
      <c r="I505" s="437"/>
      <c r="J505" s="437"/>
      <c r="K505" s="437"/>
      <c r="L505" s="437"/>
      <c r="M505" s="437"/>
      <c r="N505" s="437"/>
      <c r="O505" s="437"/>
      <c r="P505" s="437"/>
      <c r="Q505" s="437"/>
      <c r="R505" s="437"/>
      <c r="S505" s="437"/>
      <c r="T505" s="437"/>
      <c r="U505" s="437"/>
      <c r="V505" s="437"/>
      <c r="W505" s="437"/>
      <c r="X505" s="437"/>
      <c r="Y505" s="437"/>
      <c r="Z505" s="437"/>
    </row>
    <row r="506" spans="1:26" ht="12.75">
      <c r="A506" s="437"/>
      <c r="B506" s="437"/>
      <c r="C506" s="451"/>
      <c r="D506" s="452"/>
      <c r="E506" s="437"/>
      <c r="F506" s="437"/>
      <c r="G506" s="437"/>
      <c r="H506" s="437"/>
      <c r="I506" s="437"/>
      <c r="J506" s="437"/>
      <c r="K506" s="437"/>
      <c r="L506" s="437"/>
      <c r="M506" s="437"/>
      <c r="N506" s="437"/>
      <c r="O506" s="437"/>
      <c r="P506" s="437"/>
      <c r="Q506" s="437"/>
      <c r="R506" s="437"/>
      <c r="S506" s="437"/>
      <c r="T506" s="437"/>
      <c r="U506" s="437"/>
      <c r="V506" s="437"/>
      <c r="W506" s="437"/>
      <c r="X506" s="437"/>
      <c r="Y506" s="437"/>
      <c r="Z506" s="437"/>
    </row>
    <row r="507" spans="1:26" ht="12.75">
      <c r="A507" s="437"/>
      <c r="B507" s="437"/>
      <c r="C507" s="451"/>
      <c r="D507" s="452"/>
      <c r="E507" s="437"/>
      <c r="F507" s="437"/>
      <c r="G507" s="437"/>
      <c r="H507" s="437"/>
      <c r="I507" s="437"/>
      <c r="J507" s="437"/>
      <c r="K507" s="437"/>
      <c r="L507" s="437"/>
      <c r="M507" s="437"/>
      <c r="N507" s="437"/>
      <c r="O507" s="437"/>
      <c r="P507" s="437"/>
      <c r="Q507" s="437"/>
      <c r="R507" s="437"/>
      <c r="S507" s="437"/>
      <c r="T507" s="437"/>
      <c r="U507" s="437"/>
      <c r="V507" s="437"/>
      <c r="W507" s="437"/>
      <c r="X507" s="437"/>
      <c r="Y507" s="437"/>
      <c r="Z507" s="437"/>
    </row>
    <row r="508" spans="1:26" ht="12.75">
      <c r="A508" s="437"/>
      <c r="B508" s="437"/>
      <c r="C508" s="451"/>
      <c r="D508" s="452"/>
      <c r="E508" s="437"/>
      <c r="F508" s="437"/>
      <c r="G508" s="437"/>
      <c r="H508" s="437"/>
      <c r="I508" s="437"/>
      <c r="J508" s="437"/>
      <c r="K508" s="437"/>
      <c r="L508" s="437"/>
      <c r="M508" s="437"/>
      <c r="N508" s="437"/>
      <c r="O508" s="437"/>
      <c r="P508" s="437"/>
      <c r="Q508" s="437"/>
      <c r="R508" s="437"/>
      <c r="S508" s="437"/>
      <c r="T508" s="437"/>
      <c r="U508" s="437"/>
      <c r="V508" s="437"/>
      <c r="W508" s="437"/>
      <c r="X508" s="437"/>
      <c r="Y508" s="437"/>
      <c r="Z508" s="437"/>
    </row>
    <row r="509" spans="1:26" ht="12.75">
      <c r="A509" s="437"/>
      <c r="B509" s="437"/>
      <c r="C509" s="451"/>
      <c r="D509" s="452"/>
      <c r="E509" s="437"/>
      <c r="F509" s="437"/>
      <c r="G509" s="437"/>
      <c r="H509" s="437"/>
      <c r="I509" s="437"/>
      <c r="J509" s="437"/>
      <c r="K509" s="437"/>
      <c r="L509" s="437"/>
      <c r="M509" s="437"/>
      <c r="N509" s="437"/>
      <c r="O509" s="437"/>
      <c r="P509" s="437"/>
      <c r="Q509" s="437"/>
      <c r="R509" s="437"/>
      <c r="S509" s="437"/>
      <c r="T509" s="437"/>
      <c r="U509" s="437"/>
      <c r="V509" s="437"/>
      <c r="W509" s="437"/>
      <c r="X509" s="437"/>
      <c r="Y509" s="437"/>
      <c r="Z509" s="437"/>
    </row>
    <row r="510" spans="1:26" ht="12.75">
      <c r="A510" s="437"/>
      <c r="B510" s="437"/>
      <c r="C510" s="451"/>
      <c r="D510" s="452"/>
      <c r="E510" s="437"/>
      <c r="F510" s="437"/>
      <c r="G510" s="437"/>
      <c r="H510" s="437"/>
      <c r="I510" s="437"/>
      <c r="J510" s="437"/>
      <c r="K510" s="437"/>
      <c r="L510" s="437"/>
      <c r="M510" s="437"/>
      <c r="N510" s="437"/>
      <c r="O510" s="437"/>
      <c r="P510" s="437"/>
      <c r="Q510" s="437"/>
      <c r="R510" s="437"/>
      <c r="S510" s="437"/>
      <c r="T510" s="437"/>
      <c r="U510" s="437"/>
      <c r="V510" s="437"/>
      <c r="W510" s="437"/>
      <c r="X510" s="437"/>
      <c r="Y510" s="437"/>
      <c r="Z510" s="437"/>
    </row>
    <row r="511" spans="1:26" ht="12.75">
      <c r="A511" s="437"/>
      <c r="B511" s="437"/>
      <c r="C511" s="451"/>
      <c r="D511" s="452"/>
      <c r="E511" s="437"/>
      <c r="F511" s="437"/>
      <c r="G511" s="437"/>
      <c r="H511" s="437"/>
      <c r="I511" s="437"/>
      <c r="J511" s="437"/>
      <c r="K511" s="437"/>
      <c r="L511" s="437"/>
      <c r="M511" s="437"/>
      <c r="N511" s="437"/>
      <c r="O511" s="437"/>
      <c r="P511" s="437"/>
      <c r="Q511" s="437"/>
      <c r="R511" s="437"/>
      <c r="S511" s="437"/>
      <c r="T511" s="437"/>
      <c r="U511" s="437"/>
      <c r="V511" s="437"/>
      <c r="W511" s="437"/>
      <c r="X511" s="437"/>
      <c r="Y511" s="437"/>
      <c r="Z511" s="437"/>
    </row>
    <row r="512" spans="1:26" ht="12.75">
      <c r="A512" s="437"/>
      <c r="B512" s="437"/>
      <c r="C512" s="451"/>
      <c r="D512" s="452"/>
      <c r="E512" s="437"/>
      <c r="F512" s="437"/>
      <c r="G512" s="437"/>
      <c r="H512" s="437"/>
      <c r="I512" s="437"/>
      <c r="J512" s="437"/>
      <c r="K512" s="437"/>
      <c r="L512" s="437"/>
      <c r="M512" s="437"/>
      <c r="N512" s="437"/>
      <c r="O512" s="437"/>
      <c r="P512" s="437"/>
      <c r="Q512" s="437"/>
      <c r="R512" s="437"/>
      <c r="S512" s="437"/>
      <c r="T512" s="437"/>
      <c r="U512" s="437"/>
      <c r="V512" s="437"/>
      <c r="W512" s="437"/>
      <c r="X512" s="437"/>
      <c r="Y512" s="437"/>
      <c r="Z512" s="437"/>
    </row>
    <row r="513" spans="1:26" ht="12.75">
      <c r="A513" s="437"/>
      <c r="B513" s="437"/>
      <c r="C513" s="451"/>
      <c r="D513" s="452"/>
      <c r="E513" s="437"/>
      <c r="F513" s="437"/>
      <c r="G513" s="437"/>
      <c r="H513" s="437"/>
      <c r="I513" s="437"/>
      <c r="J513" s="437"/>
      <c r="K513" s="437"/>
      <c r="L513" s="437"/>
      <c r="M513" s="437"/>
      <c r="N513" s="437"/>
      <c r="O513" s="437"/>
      <c r="P513" s="437"/>
      <c r="Q513" s="437"/>
      <c r="R513" s="437"/>
      <c r="S513" s="437"/>
      <c r="T513" s="437"/>
      <c r="U513" s="437"/>
      <c r="V513" s="437"/>
      <c r="W513" s="437"/>
      <c r="X513" s="437"/>
      <c r="Y513" s="437"/>
      <c r="Z513" s="437"/>
    </row>
    <row r="514" spans="1:26" ht="12.75">
      <c r="A514" s="437"/>
      <c r="B514" s="437"/>
      <c r="C514" s="451"/>
      <c r="D514" s="452"/>
      <c r="E514" s="437"/>
      <c r="F514" s="437"/>
      <c r="G514" s="437"/>
      <c r="H514" s="437"/>
      <c r="I514" s="437"/>
      <c r="J514" s="437"/>
      <c r="K514" s="437"/>
      <c r="L514" s="437"/>
      <c r="M514" s="437"/>
      <c r="N514" s="437"/>
      <c r="O514" s="437"/>
      <c r="P514" s="437"/>
      <c r="Q514" s="437"/>
      <c r="R514" s="437"/>
      <c r="S514" s="437"/>
      <c r="T514" s="437"/>
      <c r="U514" s="437"/>
      <c r="V514" s="437"/>
      <c r="W514" s="437"/>
      <c r="X514" s="437"/>
      <c r="Y514" s="437"/>
      <c r="Z514" s="437"/>
    </row>
    <row r="515" spans="1:26" ht="12.75">
      <c r="A515" s="437"/>
      <c r="B515" s="437"/>
      <c r="C515" s="451"/>
      <c r="D515" s="452"/>
      <c r="E515" s="437"/>
      <c r="F515" s="437"/>
      <c r="G515" s="437"/>
      <c r="H515" s="437"/>
      <c r="I515" s="437"/>
      <c r="J515" s="437"/>
      <c r="K515" s="437"/>
      <c r="L515" s="437"/>
      <c r="M515" s="437"/>
      <c r="N515" s="437"/>
      <c r="O515" s="437"/>
      <c r="P515" s="437"/>
      <c r="Q515" s="437"/>
      <c r="R515" s="437"/>
      <c r="S515" s="437"/>
      <c r="T515" s="437"/>
      <c r="U515" s="437"/>
      <c r="V515" s="437"/>
      <c r="W515" s="437"/>
      <c r="X515" s="437"/>
      <c r="Y515" s="437"/>
      <c r="Z515" s="437"/>
    </row>
    <row r="516" spans="1:26" ht="12.75">
      <c r="A516" s="437"/>
      <c r="B516" s="437"/>
      <c r="C516" s="451"/>
      <c r="D516" s="452"/>
      <c r="E516" s="437"/>
      <c r="F516" s="437"/>
      <c r="G516" s="437"/>
      <c r="H516" s="437"/>
      <c r="I516" s="437"/>
      <c r="J516" s="437"/>
      <c r="K516" s="437"/>
      <c r="L516" s="437"/>
      <c r="M516" s="437"/>
      <c r="N516" s="437"/>
      <c r="O516" s="437"/>
      <c r="P516" s="437"/>
      <c r="Q516" s="437"/>
      <c r="R516" s="437"/>
      <c r="S516" s="437"/>
      <c r="T516" s="437"/>
      <c r="U516" s="437"/>
      <c r="V516" s="437"/>
      <c r="W516" s="437"/>
      <c r="X516" s="437"/>
      <c r="Y516" s="437"/>
      <c r="Z516" s="437"/>
    </row>
    <row r="517" spans="1:26" ht="12.75">
      <c r="A517" s="437"/>
      <c r="B517" s="437"/>
      <c r="C517" s="451"/>
      <c r="D517" s="452"/>
      <c r="E517" s="437"/>
      <c r="F517" s="437"/>
      <c r="G517" s="437"/>
      <c r="H517" s="437"/>
      <c r="I517" s="437"/>
      <c r="J517" s="437"/>
      <c r="K517" s="437"/>
      <c r="L517" s="437"/>
      <c r="M517" s="437"/>
      <c r="N517" s="437"/>
      <c r="O517" s="437"/>
      <c r="P517" s="437"/>
      <c r="Q517" s="437"/>
      <c r="R517" s="437"/>
      <c r="S517" s="437"/>
      <c r="T517" s="437"/>
      <c r="U517" s="437"/>
      <c r="V517" s="437"/>
      <c r="W517" s="437"/>
      <c r="X517" s="437"/>
      <c r="Y517" s="437"/>
      <c r="Z517" s="437"/>
    </row>
    <row r="518" spans="1:26" ht="12.75">
      <c r="A518" s="437"/>
      <c r="B518" s="437"/>
      <c r="C518" s="451"/>
      <c r="D518" s="452"/>
      <c r="E518" s="437"/>
      <c r="F518" s="437"/>
      <c r="G518" s="437"/>
      <c r="H518" s="437"/>
      <c r="I518" s="437"/>
      <c r="J518" s="437"/>
      <c r="K518" s="437"/>
      <c r="L518" s="437"/>
      <c r="M518" s="437"/>
      <c r="N518" s="437"/>
      <c r="O518" s="437"/>
      <c r="P518" s="437"/>
      <c r="Q518" s="437"/>
      <c r="R518" s="437"/>
      <c r="S518" s="437"/>
      <c r="T518" s="437"/>
      <c r="U518" s="437"/>
      <c r="V518" s="437"/>
      <c r="W518" s="437"/>
      <c r="X518" s="437"/>
      <c r="Y518" s="437"/>
      <c r="Z518" s="437"/>
    </row>
    <row r="519" spans="1:26" ht="12.75">
      <c r="A519" s="437"/>
      <c r="B519" s="437"/>
      <c r="C519" s="451"/>
      <c r="D519" s="452"/>
      <c r="E519" s="437"/>
      <c r="F519" s="437"/>
      <c r="G519" s="437"/>
      <c r="H519" s="437"/>
      <c r="I519" s="437"/>
      <c r="J519" s="437"/>
      <c r="K519" s="437"/>
      <c r="L519" s="437"/>
      <c r="M519" s="437"/>
      <c r="N519" s="437"/>
      <c r="O519" s="437"/>
      <c r="P519" s="437"/>
      <c r="Q519" s="437"/>
      <c r="R519" s="437"/>
      <c r="S519" s="437"/>
      <c r="T519" s="437"/>
      <c r="U519" s="437"/>
      <c r="V519" s="437"/>
      <c r="W519" s="437"/>
      <c r="X519" s="437"/>
      <c r="Y519" s="437"/>
      <c r="Z519" s="437"/>
    </row>
    <row r="520" spans="1:26" ht="12.75">
      <c r="A520" s="437"/>
      <c r="B520" s="437"/>
      <c r="C520" s="451"/>
      <c r="D520" s="452"/>
      <c r="E520" s="437"/>
      <c r="F520" s="437"/>
      <c r="G520" s="437"/>
      <c r="H520" s="437"/>
      <c r="I520" s="437"/>
      <c r="J520" s="437"/>
      <c r="K520" s="437"/>
      <c r="L520" s="437"/>
      <c r="M520" s="437"/>
      <c r="N520" s="437"/>
      <c r="O520" s="437"/>
      <c r="P520" s="437"/>
      <c r="Q520" s="437"/>
      <c r="R520" s="437"/>
      <c r="S520" s="437"/>
      <c r="T520" s="437"/>
      <c r="U520" s="437"/>
      <c r="V520" s="437"/>
      <c r="W520" s="437"/>
      <c r="X520" s="437"/>
      <c r="Y520" s="437"/>
      <c r="Z520" s="437"/>
    </row>
    <row r="521" spans="1:26" ht="12.75">
      <c r="A521" s="437"/>
      <c r="B521" s="437"/>
      <c r="C521" s="451"/>
      <c r="D521" s="452"/>
      <c r="E521" s="437"/>
      <c r="F521" s="437"/>
      <c r="G521" s="437"/>
      <c r="H521" s="437"/>
      <c r="I521" s="437"/>
      <c r="J521" s="437"/>
      <c r="K521" s="437"/>
      <c r="L521" s="437"/>
      <c r="M521" s="437"/>
      <c r="N521" s="437"/>
      <c r="O521" s="437"/>
      <c r="P521" s="437"/>
      <c r="Q521" s="437"/>
      <c r="R521" s="437"/>
      <c r="S521" s="437"/>
      <c r="T521" s="437"/>
      <c r="U521" s="437"/>
      <c r="V521" s="437"/>
      <c r="W521" s="437"/>
      <c r="X521" s="437"/>
      <c r="Y521" s="437"/>
      <c r="Z521" s="437"/>
    </row>
    <row r="522" spans="1:26" ht="12.75">
      <c r="A522" s="437"/>
      <c r="B522" s="437"/>
      <c r="C522" s="451"/>
      <c r="D522" s="452"/>
      <c r="E522" s="437"/>
      <c r="F522" s="437"/>
      <c r="G522" s="437"/>
      <c r="H522" s="437"/>
      <c r="I522" s="437"/>
      <c r="J522" s="437"/>
      <c r="K522" s="437"/>
      <c r="L522" s="437"/>
      <c r="M522" s="437"/>
      <c r="N522" s="437"/>
      <c r="O522" s="437"/>
      <c r="P522" s="437"/>
      <c r="Q522" s="437"/>
      <c r="R522" s="437"/>
      <c r="S522" s="437"/>
      <c r="T522" s="437"/>
      <c r="U522" s="437"/>
      <c r="V522" s="437"/>
      <c r="W522" s="437"/>
      <c r="X522" s="437"/>
      <c r="Y522" s="437"/>
      <c r="Z522" s="437"/>
    </row>
    <row r="523" spans="1:26" ht="12.75">
      <c r="A523" s="437"/>
      <c r="B523" s="437"/>
      <c r="C523" s="451"/>
      <c r="D523" s="452"/>
      <c r="E523" s="437"/>
      <c r="F523" s="437"/>
      <c r="G523" s="437"/>
      <c r="H523" s="437"/>
      <c r="I523" s="437"/>
      <c r="J523" s="437"/>
      <c r="K523" s="437"/>
      <c r="L523" s="437"/>
      <c r="M523" s="437"/>
      <c r="N523" s="437"/>
      <c r="O523" s="437"/>
      <c r="P523" s="437"/>
      <c r="Q523" s="437"/>
      <c r="R523" s="437"/>
      <c r="S523" s="437"/>
      <c r="T523" s="437"/>
      <c r="U523" s="437"/>
      <c r="V523" s="437"/>
      <c r="W523" s="437"/>
      <c r="X523" s="437"/>
      <c r="Y523" s="437"/>
      <c r="Z523" s="437"/>
    </row>
    <row r="524" spans="1:26" ht="12.75">
      <c r="A524" s="437"/>
      <c r="B524" s="437"/>
      <c r="C524" s="451"/>
      <c r="D524" s="452"/>
      <c r="E524" s="437"/>
      <c r="F524" s="437"/>
      <c r="G524" s="437"/>
      <c r="H524" s="437"/>
      <c r="I524" s="437"/>
      <c r="J524" s="437"/>
      <c r="K524" s="437"/>
      <c r="L524" s="437"/>
      <c r="M524" s="437"/>
      <c r="N524" s="437"/>
      <c r="O524" s="437"/>
      <c r="P524" s="437"/>
      <c r="Q524" s="437"/>
      <c r="R524" s="437"/>
      <c r="S524" s="437"/>
      <c r="T524" s="437"/>
      <c r="U524" s="437"/>
      <c r="V524" s="437"/>
      <c r="W524" s="437"/>
      <c r="X524" s="437"/>
      <c r="Y524" s="437"/>
      <c r="Z524" s="437"/>
    </row>
    <row r="525" spans="1:26" ht="12.75">
      <c r="A525" s="437"/>
      <c r="B525" s="437"/>
      <c r="C525" s="451"/>
      <c r="D525" s="452"/>
      <c r="E525" s="437"/>
      <c r="F525" s="437"/>
      <c r="G525" s="437"/>
      <c r="H525" s="437"/>
      <c r="I525" s="437"/>
      <c r="J525" s="437"/>
      <c r="K525" s="437"/>
      <c r="L525" s="437"/>
      <c r="M525" s="437"/>
      <c r="N525" s="437"/>
      <c r="O525" s="437"/>
      <c r="P525" s="437"/>
      <c r="Q525" s="437"/>
      <c r="R525" s="437"/>
      <c r="S525" s="437"/>
      <c r="T525" s="437"/>
      <c r="U525" s="437"/>
      <c r="V525" s="437"/>
      <c r="W525" s="437"/>
      <c r="X525" s="437"/>
      <c r="Y525" s="437"/>
      <c r="Z525" s="437"/>
    </row>
    <row r="526" spans="1:26" ht="12.75">
      <c r="A526" s="437"/>
      <c r="B526" s="437"/>
      <c r="C526" s="451"/>
      <c r="D526" s="452"/>
      <c r="E526" s="437"/>
      <c r="F526" s="437"/>
      <c r="G526" s="437"/>
      <c r="H526" s="437"/>
      <c r="I526" s="437"/>
      <c r="J526" s="437"/>
      <c r="K526" s="437"/>
      <c r="L526" s="437"/>
      <c r="M526" s="437"/>
      <c r="N526" s="437"/>
      <c r="O526" s="437"/>
      <c r="P526" s="437"/>
      <c r="Q526" s="437"/>
      <c r="R526" s="437"/>
      <c r="S526" s="437"/>
      <c r="T526" s="437"/>
      <c r="U526" s="437"/>
      <c r="V526" s="437"/>
      <c r="W526" s="437"/>
      <c r="X526" s="437"/>
      <c r="Y526" s="437"/>
      <c r="Z526" s="437"/>
    </row>
    <row r="527" spans="1:26" ht="12.75">
      <c r="A527" s="437"/>
      <c r="B527" s="437"/>
      <c r="C527" s="451"/>
      <c r="D527" s="452"/>
      <c r="E527" s="437"/>
      <c r="F527" s="437"/>
      <c r="G527" s="437"/>
      <c r="H527" s="437"/>
      <c r="I527" s="437"/>
      <c r="J527" s="437"/>
      <c r="K527" s="437"/>
      <c r="L527" s="437"/>
      <c r="M527" s="437"/>
      <c r="N527" s="437"/>
      <c r="O527" s="437"/>
      <c r="P527" s="437"/>
      <c r="Q527" s="437"/>
      <c r="R527" s="437"/>
      <c r="S527" s="437"/>
      <c r="T527" s="437"/>
      <c r="U527" s="437"/>
      <c r="V527" s="437"/>
      <c r="W527" s="437"/>
      <c r="X527" s="437"/>
      <c r="Y527" s="437"/>
      <c r="Z527" s="437"/>
    </row>
    <row r="528" spans="1:26" ht="12.75">
      <c r="A528" s="437"/>
      <c r="B528" s="437"/>
      <c r="C528" s="451"/>
      <c r="D528" s="452"/>
      <c r="E528" s="437"/>
      <c r="F528" s="437"/>
      <c r="G528" s="437"/>
      <c r="H528" s="437"/>
      <c r="I528" s="437"/>
      <c r="J528" s="437"/>
      <c r="K528" s="437"/>
      <c r="L528" s="437"/>
      <c r="M528" s="437"/>
      <c r="N528" s="437"/>
      <c r="O528" s="437"/>
      <c r="P528" s="437"/>
      <c r="Q528" s="437"/>
      <c r="R528" s="437"/>
      <c r="S528" s="437"/>
      <c r="T528" s="437"/>
      <c r="U528" s="437"/>
      <c r="V528" s="437"/>
      <c r="W528" s="437"/>
      <c r="X528" s="437"/>
      <c r="Y528" s="437"/>
      <c r="Z528" s="437"/>
    </row>
    <row r="529" spans="1:26" ht="12.75">
      <c r="A529" s="437"/>
      <c r="B529" s="437"/>
      <c r="C529" s="451"/>
      <c r="D529" s="452"/>
      <c r="E529" s="437"/>
      <c r="F529" s="437"/>
      <c r="G529" s="437"/>
      <c r="H529" s="437"/>
      <c r="I529" s="437"/>
      <c r="J529" s="437"/>
      <c r="K529" s="437"/>
      <c r="L529" s="437"/>
      <c r="M529" s="437"/>
      <c r="N529" s="437"/>
      <c r="O529" s="437"/>
      <c r="P529" s="437"/>
      <c r="Q529" s="437"/>
      <c r="R529" s="437"/>
      <c r="S529" s="437"/>
      <c r="T529" s="437"/>
      <c r="U529" s="437"/>
      <c r="V529" s="437"/>
      <c r="W529" s="437"/>
      <c r="X529" s="437"/>
      <c r="Y529" s="437"/>
      <c r="Z529" s="437"/>
    </row>
    <row r="530" spans="1:26" ht="12.75">
      <c r="A530" s="437"/>
      <c r="B530" s="437"/>
      <c r="C530" s="451"/>
      <c r="D530" s="452"/>
      <c r="E530" s="437"/>
      <c r="F530" s="437"/>
      <c r="G530" s="437"/>
      <c r="H530" s="437"/>
      <c r="I530" s="437"/>
      <c r="J530" s="437"/>
      <c r="K530" s="437"/>
      <c r="L530" s="437"/>
      <c r="M530" s="437"/>
      <c r="N530" s="437"/>
      <c r="O530" s="437"/>
      <c r="P530" s="437"/>
      <c r="Q530" s="437"/>
      <c r="R530" s="437"/>
      <c r="S530" s="437"/>
      <c r="T530" s="437"/>
      <c r="U530" s="437"/>
      <c r="V530" s="437"/>
      <c r="W530" s="437"/>
      <c r="X530" s="437"/>
      <c r="Y530" s="437"/>
      <c r="Z530" s="437"/>
    </row>
    <row r="531" spans="1:26" ht="12.75">
      <c r="A531" s="437"/>
      <c r="B531" s="437"/>
      <c r="C531" s="451"/>
      <c r="D531" s="452"/>
      <c r="E531" s="437"/>
      <c r="F531" s="437"/>
      <c r="G531" s="437"/>
      <c r="H531" s="437"/>
      <c r="I531" s="437"/>
      <c r="J531" s="437"/>
      <c r="K531" s="437"/>
      <c r="L531" s="437"/>
      <c r="M531" s="437"/>
      <c r="N531" s="437"/>
      <c r="O531" s="437"/>
      <c r="P531" s="437"/>
      <c r="Q531" s="437"/>
      <c r="R531" s="437"/>
      <c r="S531" s="437"/>
      <c r="T531" s="437"/>
      <c r="U531" s="437"/>
      <c r="V531" s="437"/>
      <c r="W531" s="437"/>
      <c r="X531" s="437"/>
      <c r="Y531" s="437"/>
      <c r="Z531" s="437"/>
    </row>
    <row r="532" spans="1:26" ht="12.75">
      <c r="A532" s="437"/>
      <c r="B532" s="437"/>
      <c r="C532" s="451"/>
      <c r="D532" s="452"/>
      <c r="E532" s="437"/>
      <c r="F532" s="437"/>
      <c r="G532" s="437"/>
      <c r="H532" s="437"/>
      <c r="I532" s="437"/>
      <c r="J532" s="437"/>
      <c r="K532" s="437"/>
      <c r="L532" s="437"/>
      <c r="M532" s="437"/>
      <c r="N532" s="437"/>
      <c r="O532" s="437"/>
      <c r="P532" s="437"/>
      <c r="Q532" s="437"/>
      <c r="R532" s="437"/>
      <c r="S532" s="437"/>
      <c r="T532" s="437"/>
      <c r="U532" s="437"/>
      <c r="V532" s="437"/>
      <c r="W532" s="437"/>
      <c r="X532" s="437"/>
      <c r="Y532" s="437"/>
      <c r="Z532" s="437"/>
    </row>
    <row r="533" spans="1:26" ht="12.75">
      <c r="A533" s="437"/>
      <c r="B533" s="437"/>
      <c r="C533" s="451"/>
      <c r="D533" s="452"/>
      <c r="E533" s="437"/>
      <c r="F533" s="437"/>
      <c r="G533" s="437"/>
      <c r="H533" s="437"/>
      <c r="I533" s="437"/>
      <c r="J533" s="437"/>
      <c r="K533" s="437"/>
      <c r="L533" s="437"/>
      <c r="M533" s="437"/>
      <c r="N533" s="437"/>
      <c r="O533" s="437"/>
      <c r="P533" s="437"/>
      <c r="Q533" s="437"/>
      <c r="R533" s="437"/>
      <c r="S533" s="437"/>
      <c r="T533" s="437"/>
      <c r="U533" s="437"/>
      <c r="V533" s="437"/>
      <c r="W533" s="437"/>
      <c r="X533" s="437"/>
      <c r="Y533" s="437"/>
      <c r="Z533" s="437"/>
    </row>
    <row r="534" spans="1:26" ht="12.75">
      <c r="A534" s="437"/>
      <c r="B534" s="437"/>
      <c r="C534" s="451"/>
      <c r="D534" s="452"/>
      <c r="E534" s="437"/>
      <c r="F534" s="437"/>
      <c r="G534" s="437"/>
      <c r="H534" s="437"/>
      <c r="I534" s="437"/>
      <c r="J534" s="437"/>
      <c r="K534" s="437"/>
      <c r="L534" s="437"/>
      <c r="M534" s="437"/>
      <c r="N534" s="437"/>
      <c r="O534" s="437"/>
      <c r="P534" s="437"/>
      <c r="Q534" s="437"/>
      <c r="R534" s="437"/>
      <c r="S534" s="437"/>
      <c r="T534" s="437"/>
      <c r="U534" s="437"/>
      <c r="V534" s="437"/>
      <c r="W534" s="437"/>
      <c r="X534" s="437"/>
      <c r="Y534" s="437"/>
      <c r="Z534" s="437"/>
    </row>
    <row r="535" spans="1:26" ht="12.75">
      <c r="A535" s="437"/>
      <c r="B535" s="437"/>
      <c r="C535" s="451"/>
      <c r="D535" s="452"/>
      <c r="E535" s="437"/>
      <c r="F535" s="437"/>
      <c r="G535" s="437"/>
      <c r="H535" s="437"/>
      <c r="I535" s="437"/>
      <c r="J535" s="437"/>
      <c r="K535" s="437"/>
      <c r="L535" s="437"/>
      <c r="M535" s="437"/>
      <c r="N535" s="437"/>
      <c r="O535" s="437"/>
      <c r="P535" s="437"/>
      <c r="Q535" s="437"/>
      <c r="R535" s="437"/>
      <c r="S535" s="437"/>
      <c r="T535" s="437"/>
      <c r="U535" s="437"/>
      <c r="V535" s="437"/>
      <c r="W535" s="437"/>
      <c r="X535" s="437"/>
      <c r="Y535" s="437"/>
      <c r="Z535" s="437"/>
    </row>
    <row r="536" spans="1:26" ht="12.75">
      <c r="A536" s="437"/>
      <c r="B536" s="437"/>
      <c r="C536" s="451"/>
      <c r="D536" s="452"/>
      <c r="E536" s="437"/>
      <c r="F536" s="437"/>
      <c r="G536" s="437"/>
      <c r="H536" s="437"/>
      <c r="I536" s="437"/>
      <c r="J536" s="437"/>
      <c r="K536" s="437"/>
      <c r="L536" s="437"/>
      <c r="M536" s="437"/>
      <c r="N536" s="437"/>
      <c r="O536" s="437"/>
      <c r="P536" s="437"/>
      <c r="Q536" s="437"/>
      <c r="R536" s="437"/>
      <c r="S536" s="437"/>
      <c r="T536" s="437"/>
      <c r="U536" s="437"/>
      <c r="V536" s="437"/>
      <c r="W536" s="437"/>
      <c r="X536" s="437"/>
      <c r="Y536" s="437"/>
      <c r="Z536" s="437"/>
    </row>
    <row r="537" spans="1:26" ht="12.75">
      <c r="A537" s="437"/>
      <c r="B537" s="437"/>
      <c r="C537" s="451"/>
      <c r="D537" s="452"/>
      <c r="E537" s="437"/>
      <c r="F537" s="437"/>
      <c r="G537" s="437"/>
      <c r="H537" s="437"/>
      <c r="I537" s="437"/>
      <c r="J537" s="437"/>
      <c r="K537" s="437"/>
      <c r="L537" s="437"/>
      <c r="M537" s="437"/>
      <c r="N537" s="437"/>
      <c r="O537" s="437"/>
      <c r="P537" s="437"/>
      <c r="Q537" s="437"/>
      <c r="R537" s="437"/>
      <c r="S537" s="437"/>
      <c r="T537" s="437"/>
      <c r="U537" s="437"/>
      <c r="V537" s="437"/>
      <c r="W537" s="437"/>
      <c r="X537" s="437"/>
      <c r="Y537" s="437"/>
      <c r="Z537" s="437"/>
    </row>
    <row r="538" spans="1:26" ht="12.75">
      <c r="A538" s="437"/>
      <c r="B538" s="437"/>
      <c r="C538" s="451"/>
      <c r="D538" s="452"/>
      <c r="E538" s="437"/>
      <c r="F538" s="437"/>
      <c r="G538" s="437"/>
      <c r="H538" s="437"/>
      <c r="I538" s="437"/>
      <c r="J538" s="437"/>
      <c r="K538" s="437"/>
      <c r="L538" s="437"/>
      <c r="M538" s="437"/>
      <c r="N538" s="437"/>
      <c r="O538" s="437"/>
      <c r="P538" s="437"/>
      <c r="Q538" s="437"/>
      <c r="R538" s="437"/>
      <c r="S538" s="437"/>
      <c r="T538" s="437"/>
      <c r="U538" s="437"/>
      <c r="V538" s="437"/>
      <c r="W538" s="437"/>
      <c r="X538" s="437"/>
      <c r="Y538" s="437"/>
      <c r="Z538" s="437"/>
    </row>
    <row r="539" spans="1:26" ht="12.75">
      <c r="A539" s="437"/>
      <c r="B539" s="437"/>
      <c r="C539" s="451"/>
      <c r="D539" s="452"/>
      <c r="E539" s="437"/>
      <c r="F539" s="437"/>
      <c r="G539" s="437"/>
      <c r="H539" s="437"/>
      <c r="I539" s="437"/>
      <c r="J539" s="437"/>
      <c r="K539" s="437"/>
      <c r="L539" s="437"/>
      <c r="M539" s="437"/>
      <c r="N539" s="437"/>
      <c r="O539" s="437"/>
      <c r="P539" s="437"/>
      <c r="Q539" s="437"/>
      <c r="R539" s="437"/>
      <c r="S539" s="437"/>
      <c r="T539" s="437"/>
      <c r="U539" s="437"/>
      <c r="V539" s="437"/>
      <c r="W539" s="437"/>
      <c r="X539" s="437"/>
      <c r="Y539" s="437"/>
      <c r="Z539" s="437"/>
    </row>
    <row r="540" spans="1:26" ht="12.75">
      <c r="A540" s="437"/>
      <c r="B540" s="437"/>
      <c r="C540" s="451"/>
      <c r="D540" s="452"/>
      <c r="E540" s="437"/>
      <c r="F540" s="437"/>
      <c r="G540" s="437"/>
      <c r="H540" s="437"/>
      <c r="I540" s="437"/>
      <c r="J540" s="437"/>
      <c r="K540" s="437"/>
      <c r="L540" s="437"/>
      <c r="M540" s="437"/>
      <c r="N540" s="437"/>
      <c r="O540" s="437"/>
      <c r="P540" s="437"/>
      <c r="Q540" s="437"/>
      <c r="R540" s="437"/>
      <c r="S540" s="437"/>
      <c r="T540" s="437"/>
      <c r="U540" s="437"/>
      <c r="V540" s="437"/>
      <c r="W540" s="437"/>
      <c r="X540" s="437"/>
      <c r="Y540" s="437"/>
      <c r="Z540" s="437"/>
    </row>
    <row r="541" spans="1:26" ht="12.75">
      <c r="A541" s="437"/>
      <c r="B541" s="437"/>
      <c r="C541" s="451"/>
      <c r="D541" s="452"/>
      <c r="E541" s="437"/>
      <c r="F541" s="437"/>
      <c r="G541" s="437"/>
      <c r="H541" s="437"/>
      <c r="I541" s="437"/>
      <c r="J541" s="437"/>
      <c r="K541" s="437"/>
      <c r="L541" s="437"/>
      <c r="M541" s="437"/>
      <c r="N541" s="437"/>
      <c r="O541" s="437"/>
      <c r="P541" s="437"/>
      <c r="Q541" s="437"/>
      <c r="R541" s="437"/>
      <c r="S541" s="437"/>
      <c r="T541" s="437"/>
      <c r="U541" s="437"/>
      <c r="V541" s="437"/>
      <c r="W541" s="437"/>
      <c r="X541" s="437"/>
      <c r="Y541" s="437"/>
      <c r="Z541" s="437"/>
    </row>
    <row r="542" spans="1:26" ht="12.75">
      <c r="A542" s="437"/>
      <c r="B542" s="437"/>
      <c r="C542" s="451"/>
      <c r="D542" s="452"/>
      <c r="E542" s="437"/>
      <c r="F542" s="437"/>
      <c r="G542" s="437"/>
      <c r="H542" s="437"/>
      <c r="I542" s="437"/>
      <c r="J542" s="437"/>
      <c r="K542" s="437"/>
      <c r="L542" s="437"/>
      <c r="M542" s="437"/>
      <c r="N542" s="437"/>
      <c r="O542" s="437"/>
      <c r="P542" s="437"/>
      <c r="Q542" s="437"/>
      <c r="R542" s="437"/>
      <c r="S542" s="437"/>
      <c r="T542" s="437"/>
      <c r="U542" s="437"/>
      <c r="V542" s="437"/>
      <c r="W542" s="437"/>
      <c r="X542" s="437"/>
      <c r="Y542" s="437"/>
      <c r="Z542" s="437"/>
    </row>
    <row r="543" spans="1:26" ht="12.75">
      <c r="A543" s="437"/>
      <c r="B543" s="437"/>
      <c r="C543" s="451"/>
      <c r="D543" s="452"/>
      <c r="E543" s="437"/>
      <c r="F543" s="437"/>
      <c r="G543" s="437"/>
      <c r="H543" s="437"/>
      <c r="I543" s="437"/>
      <c r="J543" s="437"/>
      <c r="K543" s="437"/>
      <c r="L543" s="437"/>
      <c r="M543" s="437"/>
      <c r="N543" s="437"/>
      <c r="O543" s="437"/>
      <c r="P543" s="437"/>
      <c r="Q543" s="437"/>
      <c r="R543" s="437"/>
      <c r="S543" s="437"/>
      <c r="T543" s="437"/>
      <c r="U543" s="437"/>
      <c r="V543" s="437"/>
      <c r="W543" s="437"/>
      <c r="X543" s="437"/>
      <c r="Y543" s="437"/>
      <c r="Z543" s="437"/>
    </row>
    <row r="544" spans="1:26" ht="12.75">
      <c r="A544" s="437"/>
      <c r="B544" s="437"/>
      <c r="C544" s="451"/>
      <c r="D544" s="452"/>
      <c r="E544" s="437"/>
      <c r="F544" s="437"/>
      <c r="G544" s="437"/>
      <c r="H544" s="437"/>
      <c r="I544" s="437"/>
      <c r="J544" s="437"/>
      <c r="K544" s="437"/>
      <c r="L544" s="437"/>
      <c r="M544" s="437"/>
      <c r="N544" s="437"/>
      <c r="O544" s="437"/>
      <c r="P544" s="437"/>
      <c r="Q544" s="437"/>
      <c r="R544" s="437"/>
      <c r="S544" s="437"/>
      <c r="T544" s="437"/>
      <c r="U544" s="437"/>
      <c r="V544" s="437"/>
      <c r="W544" s="437"/>
      <c r="X544" s="437"/>
      <c r="Y544" s="437"/>
      <c r="Z544" s="437"/>
    </row>
    <row r="545" spans="1:26" ht="12.75">
      <c r="A545" s="437"/>
      <c r="B545" s="437"/>
      <c r="C545" s="451"/>
      <c r="D545" s="452"/>
      <c r="E545" s="437"/>
      <c r="F545" s="437"/>
      <c r="G545" s="437"/>
      <c r="H545" s="437"/>
      <c r="I545" s="437"/>
      <c r="J545" s="437"/>
      <c r="K545" s="437"/>
      <c r="L545" s="437"/>
      <c r="M545" s="437"/>
      <c r="N545" s="437"/>
      <c r="O545" s="437"/>
      <c r="P545" s="437"/>
      <c r="Q545" s="437"/>
      <c r="R545" s="437"/>
      <c r="S545" s="437"/>
      <c r="T545" s="437"/>
      <c r="U545" s="437"/>
      <c r="V545" s="437"/>
      <c r="W545" s="437"/>
      <c r="X545" s="437"/>
      <c r="Y545" s="437"/>
      <c r="Z545" s="437"/>
    </row>
    <row r="546" spans="1:26" ht="12.75">
      <c r="A546" s="437"/>
      <c r="B546" s="437"/>
      <c r="C546" s="451"/>
      <c r="D546" s="452"/>
      <c r="E546" s="437"/>
      <c r="F546" s="437"/>
      <c r="G546" s="437"/>
      <c r="H546" s="437"/>
      <c r="I546" s="437"/>
      <c r="J546" s="437"/>
      <c r="K546" s="437"/>
      <c r="L546" s="437"/>
      <c r="M546" s="437"/>
      <c r="N546" s="437"/>
      <c r="O546" s="437"/>
      <c r="P546" s="437"/>
      <c r="Q546" s="437"/>
      <c r="R546" s="437"/>
      <c r="S546" s="437"/>
      <c r="T546" s="437"/>
      <c r="U546" s="437"/>
      <c r="V546" s="437"/>
      <c r="W546" s="437"/>
      <c r="X546" s="437"/>
      <c r="Y546" s="437"/>
      <c r="Z546" s="437"/>
    </row>
    <row r="547" spans="1:26" ht="12.75">
      <c r="A547" s="437"/>
      <c r="B547" s="437"/>
      <c r="C547" s="451"/>
      <c r="D547" s="452"/>
      <c r="E547" s="437"/>
      <c r="F547" s="437"/>
      <c r="G547" s="437"/>
      <c r="H547" s="437"/>
      <c r="I547" s="437"/>
      <c r="J547" s="437"/>
      <c r="K547" s="437"/>
      <c r="L547" s="437"/>
      <c r="M547" s="437"/>
      <c r="N547" s="437"/>
      <c r="O547" s="437"/>
      <c r="P547" s="437"/>
      <c r="Q547" s="437"/>
      <c r="R547" s="437"/>
      <c r="S547" s="437"/>
      <c r="T547" s="437"/>
      <c r="U547" s="437"/>
      <c r="V547" s="437"/>
      <c r="W547" s="437"/>
      <c r="X547" s="437"/>
      <c r="Y547" s="437"/>
      <c r="Z547" s="437"/>
    </row>
    <row r="548" spans="1:26" ht="12.75">
      <c r="A548" s="437"/>
      <c r="B548" s="437"/>
      <c r="C548" s="451"/>
      <c r="D548" s="452"/>
      <c r="E548" s="437"/>
      <c r="F548" s="437"/>
      <c r="G548" s="437"/>
      <c r="H548" s="437"/>
      <c r="I548" s="437"/>
      <c r="J548" s="437"/>
      <c r="K548" s="437"/>
      <c r="L548" s="437"/>
      <c r="M548" s="437"/>
      <c r="N548" s="437"/>
      <c r="O548" s="437"/>
      <c r="P548" s="437"/>
      <c r="Q548" s="437"/>
      <c r="R548" s="437"/>
      <c r="S548" s="437"/>
      <c r="T548" s="437"/>
      <c r="U548" s="437"/>
      <c r="V548" s="437"/>
      <c r="W548" s="437"/>
      <c r="X548" s="437"/>
      <c r="Y548" s="437"/>
      <c r="Z548" s="437"/>
    </row>
    <row r="549" spans="1:26" ht="12.75">
      <c r="A549" s="437"/>
      <c r="B549" s="437"/>
      <c r="C549" s="451"/>
      <c r="D549" s="452"/>
      <c r="E549" s="437"/>
      <c r="F549" s="437"/>
      <c r="G549" s="437"/>
      <c r="H549" s="437"/>
      <c r="I549" s="437"/>
      <c r="J549" s="437"/>
      <c r="K549" s="437"/>
      <c r="L549" s="437"/>
      <c r="M549" s="437"/>
      <c r="N549" s="437"/>
      <c r="O549" s="437"/>
      <c r="P549" s="437"/>
      <c r="Q549" s="437"/>
      <c r="R549" s="437"/>
      <c r="S549" s="437"/>
      <c r="T549" s="437"/>
      <c r="U549" s="437"/>
      <c r="V549" s="437"/>
      <c r="W549" s="437"/>
      <c r="X549" s="437"/>
      <c r="Y549" s="437"/>
      <c r="Z549" s="437"/>
    </row>
    <row r="550" spans="1:26" ht="12.75">
      <c r="A550" s="437"/>
      <c r="B550" s="437"/>
      <c r="C550" s="451"/>
      <c r="D550" s="452"/>
      <c r="E550" s="437"/>
      <c r="F550" s="437"/>
      <c r="G550" s="437"/>
      <c r="H550" s="437"/>
      <c r="I550" s="437"/>
      <c r="J550" s="437"/>
      <c r="K550" s="437"/>
      <c r="L550" s="437"/>
      <c r="M550" s="437"/>
      <c r="N550" s="437"/>
      <c r="O550" s="437"/>
      <c r="P550" s="437"/>
      <c r="Q550" s="437"/>
      <c r="R550" s="437"/>
      <c r="S550" s="437"/>
      <c r="T550" s="437"/>
      <c r="U550" s="437"/>
      <c r="V550" s="437"/>
      <c r="W550" s="437"/>
      <c r="X550" s="437"/>
      <c r="Y550" s="437"/>
      <c r="Z550" s="437"/>
    </row>
    <row r="551" spans="1:26" ht="12.75">
      <c r="A551" s="437"/>
      <c r="B551" s="437"/>
      <c r="C551" s="451"/>
      <c r="D551" s="452"/>
      <c r="E551" s="437"/>
      <c r="F551" s="437"/>
      <c r="G551" s="437"/>
      <c r="H551" s="437"/>
      <c r="I551" s="437"/>
      <c r="J551" s="437"/>
      <c r="K551" s="437"/>
      <c r="L551" s="437"/>
      <c r="M551" s="437"/>
      <c r="N551" s="437"/>
      <c r="O551" s="437"/>
      <c r="P551" s="437"/>
      <c r="Q551" s="437"/>
      <c r="R551" s="437"/>
      <c r="S551" s="437"/>
      <c r="T551" s="437"/>
      <c r="U551" s="437"/>
      <c r="V551" s="437"/>
      <c r="W551" s="437"/>
      <c r="X551" s="437"/>
      <c r="Y551" s="437"/>
      <c r="Z551" s="437"/>
    </row>
    <row r="552" spans="1:26" ht="12.75">
      <c r="A552" s="437"/>
      <c r="B552" s="437"/>
      <c r="C552" s="451"/>
      <c r="D552" s="452"/>
      <c r="E552" s="437"/>
      <c r="F552" s="437"/>
      <c r="G552" s="437"/>
      <c r="H552" s="437"/>
      <c r="I552" s="437"/>
      <c r="J552" s="437"/>
      <c r="K552" s="437"/>
      <c r="L552" s="437"/>
      <c r="M552" s="437"/>
      <c r="N552" s="437"/>
      <c r="O552" s="437"/>
      <c r="P552" s="437"/>
      <c r="Q552" s="437"/>
      <c r="R552" s="437"/>
      <c r="S552" s="437"/>
      <c r="T552" s="437"/>
      <c r="U552" s="437"/>
      <c r="V552" s="437"/>
      <c r="W552" s="437"/>
      <c r="X552" s="437"/>
      <c r="Y552" s="437"/>
      <c r="Z552" s="437"/>
    </row>
  </sheetData>
  <sheetProtection password="C805" sheet="1" formatCells="0" formatColumns="0" formatRows="0" selectLockedCells="1"/>
  <mergeCells count="151">
    <mergeCell ref="A47:A48"/>
    <mergeCell ref="B47:B48"/>
    <mergeCell ref="C47:C48"/>
    <mergeCell ref="D47:D48"/>
    <mergeCell ref="A51:A52"/>
    <mergeCell ref="B51:B52"/>
    <mergeCell ref="C51:C52"/>
    <mergeCell ref="D51:D52"/>
    <mergeCell ref="A49:A50"/>
    <mergeCell ref="B49:B50"/>
    <mergeCell ref="C49:C50"/>
    <mergeCell ref="D49:D50"/>
    <mergeCell ref="Q14:Q15"/>
    <mergeCell ref="R14:R15"/>
    <mergeCell ref="S14:S15"/>
    <mergeCell ref="T14:T15"/>
    <mergeCell ref="E14:E15"/>
    <mergeCell ref="F14:F15"/>
    <mergeCell ref="G14:G15"/>
    <mergeCell ref="H14:H15"/>
    <mergeCell ref="U14:U15"/>
    <mergeCell ref="V14:V15"/>
    <mergeCell ref="K14:K15"/>
    <mergeCell ref="L14:L15"/>
    <mergeCell ref="M14:M15"/>
    <mergeCell ref="N14:N15"/>
    <mergeCell ref="O14:O15"/>
    <mergeCell ref="P14:P15"/>
    <mergeCell ref="I14:I15"/>
    <mergeCell ref="J14:J15"/>
    <mergeCell ref="E11:G11"/>
    <mergeCell ref="H11:J11"/>
    <mergeCell ref="E9:G9"/>
    <mergeCell ref="H9:J9"/>
    <mergeCell ref="A1:D1"/>
    <mergeCell ref="A2:D2"/>
    <mergeCell ref="A4:D4"/>
    <mergeCell ref="B7:D7"/>
    <mergeCell ref="E7:G7"/>
    <mergeCell ref="H7:J7"/>
    <mergeCell ref="A17:A18"/>
    <mergeCell ref="B17:B18"/>
    <mergeCell ref="C17:C18"/>
    <mergeCell ref="D17:D18"/>
    <mergeCell ref="A14:A15"/>
    <mergeCell ref="B14:B15"/>
    <mergeCell ref="A21:A22"/>
    <mergeCell ref="B21:B22"/>
    <mergeCell ref="C21:C22"/>
    <mergeCell ref="D21:D22"/>
    <mergeCell ref="A19:A20"/>
    <mergeCell ref="B19:B20"/>
    <mergeCell ref="C19:C20"/>
    <mergeCell ref="D19:D20"/>
    <mergeCell ref="A25:A26"/>
    <mergeCell ref="B25:B26"/>
    <mergeCell ref="C25:C26"/>
    <mergeCell ref="D25:D26"/>
    <mergeCell ref="A23:A24"/>
    <mergeCell ref="B23:B24"/>
    <mergeCell ref="C23:C24"/>
    <mergeCell ref="D23:D24"/>
    <mergeCell ref="A29:A30"/>
    <mergeCell ref="B29:B30"/>
    <mergeCell ref="C29:C30"/>
    <mergeCell ref="D29:D30"/>
    <mergeCell ref="A27:A28"/>
    <mergeCell ref="B27:B28"/>
    <mergeCell ref="C27:C28"/>
    <mergeCell ref="D27:D28"/>
    <mergeCell ref="A33:A34"/>
    <mergeCell ref="B33:B34"/>
    <mergeCell ref="C33:C34"/>
    <mergeCell ref="D33:D34"/>
    <mergeCell ref="A31:A32"/>
    <mergeCell ref="B31:B32"/>
    <mergeCell ref="C31:C32"/>
    <mergeCell ref="D31:D32"/>
    <mergeCell ref="A37:A38"/>
    <mergeCell ref="B37:B38"/>
    <mergeCell ref="C37:C38"/>
    <mergeCell ref="D37:D38"/>
    <mergeCell ref="A35:A36"/>
    <mergeCell ref="B35:B36"/>
    <mergeCell ref="C35:C36"/>
    <mergeCell ref="D35:D36"/>
    <mergeCell ref="A41:A42"/>
    <mergeCell ref="B41:B42"/>
    <mergeCell ref="C41:C42"/>
    <mergeCell ref="D41:D42"/>
    <mergeCell ref="A39:A40"/>
    <mergeCell ref="B39:B40"/>
    <mergeCell ref="C39:C40"/>
    <mergeCell ref="D39:D40"/>
    <mergeCell ref="A43:A44"/>
    <mergeCell ref="B43:B44"/>
    <mergeCell ref="C43:C44"/>
    <mergeCell ref="D43:D44"/>
    <mergeCell ref="A45:A46"/>
    <mergeCell ref="B45:B46"/>
    <mergeCell ref="C45:C46"/>
    <mergeCell ref="D45:D46"/>
    <mergeCell ref="A54:A56"/>
    <mergeCell ref="B54:B56"/>
    <mergeCell ref="C54:C56"/>
    <mergeCell ref="D54:D56"/>
    <mergeCell ref="E54:E56"/>
    <mergeCell ref="F54:F56"/>
    <mergeCell ref="G57:G59"/>
    <mergeCell ref="Q57:Q59"/>
    <mergeCell ref="T54:T56"/>
    <mergeCell ref="I54:I56"/>
    <mergeCell ref="J54:J56"/>
    <mergeCell ref="K54:K56"/>
    <mergeCell ref="L54:L56"/>
    <mergeCell ref="M54:M56"/>
    <mergeCell ref="N54:N56"/>
    <mergeCell ref="R54:R56"/>
    <mergeCell ref="S54:S56"/>
    <mergeCell ref="V54:V56"/>
    <mergeCell ref="V57:V59"/>
    <mergeCell ref="O57:O59"/>
    <mergeCell ref="R57:R59"/>
    <mergeCell ref="S57:S59"/>
    <mergeCell ref="T57:T59"/>
    <mergeCell ref="A57:A59"/>
    <mergeCell ref="B57:B59"/>
    <mergeCell ref="C57:C59"/>
    <mergeCell ref="D57:D59"/>
    <mergeCell ref="E57:E59"/>
    <mergeCell ref="F57:F59"/>
    <mergeCell ref="C63:D63"/>
    <mergeCell ref="U54:U56"/>
    <mergeCell ref="H57:H59"/>
    <mergeCell ref="O54:O56"/>
    <mergeCell ref="P54:P56"/>
    <mergeCell ref="Q54:Q56"/>
    <mergeCell ref="G54:G56"/>
    <mergeCell ref="H54:H56"/>
    <mergeCell ref="M57:M59"/>
    <mergeCell ref="N57:N59"/>
    <mergeCell ref="C64:D64"/>
    <mergeCell ref="C65:D65"/>
    <mergeCell ref="C66:D66"/>
    <mergeCell ref="C67:D67"/>
    <mergeCell ref="U57:U59"/>
    <mergeCell ref="I57:I59"/>
    <mergeCell ref="J57:J59"/>
    <mergeCell ref="K57:K59"/>
    <mergeCell ref="L57:L59"/>
    <mergeCell ref="P57:P59"/>
  </mergeCells>
  <conditionalFormatting sqref="E17:V17 E19:V19 E21:V21 E23:V23 E25:V25 E27:V27 E29:V29 E31:V31 E33:V33 E35:V35 E37:V37 E39:V39 E41:V41 E43:V43 E45:V45 E47:V47 E51:V51 E49:V49">
    <cfRule type="cellIs" priority="12797" dxfId="1" operator="equal" stopIfTrue="1">
      <formula>0</formula>
    </cfRule>
    <cfRule type="cellIs" priority="12798" dxfId="6" operator="greaterThan" stopIfTrue="1">
      <formula>0.0000001</formula>
    </cfRule>
  </conditionalFormatting>
  <conditionalFormatting sqref="E17:V17 E19:V19 E21:V21 E23:V23 E25:V25 E27:V27 E29:V29 E31:V31 E37:V37 E39:V39 E41:V41 E43:V43 E33:V33 E35:V35 E45:V45 E47:V47 E51:V51 E49:V49">
    <cfRule type="cellIs" priority="12795" dxfId="1" operator="equal" stopIfTrue="1">
      <formula>0</formula>
    </cfRule>
    <cfRule type="cellIs" priority="12796" dxfId="7" operator="greaterThan" stopIfTrue="1">
      <formula>0.0000001</formula>
    </cfRule>
  </conditionalFormatting>
  <conditionalFormatting sqref="E17:V17 E19:V19 E21:V21 E23:V23 E25:V25 E27:V27 E29:V29 E31:V31 E37:V37 E39:V39 E41:V41 E43:V43 E33:V33 E35:V35 E45:V45 E47:V47 E51:V51 E49:V49">
    <cfRule type="cellIs" priority="12791" dxfId="1" operator="equal" stopIfTrue="1">
      <formula>0</formula>
    </cfRule>
    <cfRule type="cellIs" priority="12792" dxfId="8" operator="greaterThan" stopIfTrue="1">
      <formula>0.0000001</formula>
    </cfRule>
  </conditionalFormatting>
  <printOptions horizontalCentered="1"/>
  <pageMargins left="0.3937007874015748" right="0.3937007874015748" top="0.35433070866141736" bottom="0.35433070866141736" header="0.31496062992125984" footer="0.31496062992125984"/>
  <pageSetup fitToWidth="2" horizontalDpi="600" verticalDpi="600" orientation="landscape" paperSize="9" scale="50" r:id="rId1"/>
  <colBreaks count="1" manualBreakCount="1">
    <brk id="13" max="62" man="1"/>
  </colBreaks>
</worksheet>
</file>

<file path=xl/worksheets/sheet4.xml><?xml version="1.0" encoding="utf-8"?>
<worksheet xmlns="http://schemas.openxmlformats.org/spreadsheetml/2006/main" xmlns:r="http://schemas.openxmlformats.org/officeDocument/2006/relationships">
  <dimension ref="A1:E46"/>
  <sheetViews>
    <sheetView zoomScaleSheetLayoutView="90" zoomScalePageLayoutView="0" workbookViewId="0" topLeftCell="A1">
      <selection activeCell="B5" sqref="B5"/>
    </sheetView>
  </sheetViews>
  <sheetFormatPr defaultColWidth="9.140625" defaultRowHeight="12.75"/>
  <cols>
    <col min="1" max="1" width="14.00390625" style="264" customWidth="1"/>
    <col min="2" max="2" width="79.28125" style="397" customWidth="1"/>
    <col min="3" max="4" width="25.8515625" style="483" customWidth="1"/>
    <col min="5" max="5" width="21.7109375" style="486" customWidth="1"/>
    <col min="6" max="16384" width="9.140625" style="453" customWidth="1"/>
  </cols>
  <sheetData>
    <row r="1" spans="1:5" ht="30.75" customHeight="1">
      <c r="A1" s="578"/>
      <c r="B1" s="564"/>
      <c r="C1" s="564"/>
      <c r="D1" s="564"/>
      <c r="E1" s="564"/>
    </row>
    <row r="2" spans="1:5" ht="12.75">
      <c r="A2" s="578"/>
      <c r="B2" s="509"/>
      <c r="C2" s="509"/>
      <c r="D2" s="509"/>
      <c r="E2" s="509"/>
    </row>
    <row r="3" spans="1:5" ht="9.75" customHeight="1">
      <c r="A3" s="578"/>
      <c r="B3" s="509"/>
      <c r="C3" s="509"/>
      <c r="D3" s="509"/>
      <c r="E3" s="509"/>
    </row>
    <row r="4" spans="1:5" ht="18">
      <c r="A4" s="578"/>
      <c r="B4" s="511"/>
      <c r="C4" s="511"/>
      <c r="D4" s="511"/>
      <c r="E4" s="511"/>
    </row>
    <row r="5" spans="1:5" ht="25.5" customHeight="1" thickBot="1">
      <c r="A5" s="578"/>
      <c r="B5" s="55"/>
      <c r="C5" s="69"/>
      <c r="D5" s="69"/>
      <c r="E5" s="69"/>
    </row>
    <row r="6" spans="1:5" s="455" customFormat="1" ht="16.5" customHeight="1">
      <c r="A6" s="280" t="s">
        <v>0</v>
      </c>
      <c r="B6" s="281" t="str">
        <f>Orçamento!D5</f>
        <v>CRECHE PROINFÂNCIA - JARDIM ROSEMARY</v>
      </c>
      <c r="C6" s="282"/>
      <c r="D6" s="282"/>
      <c r="E6" s="454"/>
    </row>
    <row r="7" spans="1:5" s="455" customFormat="1" ht="7.5" customHeight="1">
      <c r="A7" s="456"/>
      <c r="B7" s="405"/>
      <c r="C7" s="457"/>
      <c r="D7" s="457"/>
      <c r="E7" s="458"/>
    </row>
    <row r="8" spans="1:5" s="455" customFormat="1" ht="18" customHeight="1">
      <c r="A8" s="521" t="e">
        <f>#REF!</f>
        <v>#REF!</v>
      </c>
      <c r="B8" s="522"/>
      <c r="C8" s="85"/>
      <c r="D8" s="459" t="str">
        <f>Orçamento!F7</f>
        <v>Área de intervenção:</v>
      </c>
      <c r="E8" s="460">
        <f>Orçamento!H7</f>
        <v>1514.3</v>
      </c>
    </row>
    <row r="9" spans="1:5" s="455" customFormat="1" ht="7.5" customHeight="1">
      <c r="A9" s="456"/>
      <c r="B9" s="405"/>
      <c r="C9" s="85"/>
      <c r="D9" s="461"/>
      <c r="E9" s="462"/>
    </row>
    <row r="10" spans="1:5" s="455" customFormat="1" ht="18" customHeight="1">
      <c r="A10" s="456" t="s">
        <v>3</v>
      </c>
      <c r="B10" s="463" t="str">
        <f>Orçamento!D9</f>
        <v>RUA SERRA DO NORTE, 155, JD. ROSEMARY, ITAPEVI - SP</v>
      </c>
      <c r="C10" s="85"/>
      <c r="D10" s="459" t="str">
        <f>Orçamento!F9</f>
        <v>Investimento:</v>
      </c>
      <c r="E10" s="464" t="e">
        <f>Orçamento!H9</f>
        <v>#VALUE!</v>
      </c>
    </row>
    <row r="11" spans="1:5" s="455" customFormat="1" ht="7.5" customHeight="1">
      <c r="A11" s="456"/>
      <c r="B11" s="405"/>
      <c r="C11" s="85"/>
      <c r="D11" s="461"/>
      <c r="E11" s="462"/>
    </row>
    <row r="12" spans="1:5" s="455" customFormat="1" ht="18" customHeight="1">
      <c r="A12" s="456" t="s">
        <v>5</v>
      </c>
      <c r="B12" s="90" t="str">
        <f>Orçamento!D11</f>
        <v>SINAPI-(Nov/21) / CDHU-CPOS-184 / FDE-(Out/21) / SIURB-(Jul/21)</v>
      </c>
      <c r="C12" s="85"/>
      <c r="D12" s="459" t="str">
        <f>Orçamento!F11</f>
        <v>Invest./Área:</v>
      </c>
      <c r="E12" s="465" t="e">
        <f>Orçamento!H11</f>
        <v>#VALUE!</v>
      </c>
    </row>
    <row r="13" spans="1:5" ht="7.5" customHeight="1" thickBot="1">
      <c r="A13" s="466"/>
      <c r="B13" s="467"/>
      <c r="C13" s="467"/>
      <c r="D13" s="467"/>
      <c r="E13" s="468"/>
    </row>
    <row r="14" spans="1:5" ht="18" customHeight="1" thickBot="1">
      <c r="A14" s="576"/>
      <c r="B14" s="576"/>
      <c r="C14" s="576"/>
      <c r="D14" s="576"/>
      <c r="E14" s="576"/>
    </row>
    <row r="15" spans="1:5" s="472" customFormat="1" ht="39.75" customHeight="1">
      <c r="A15" s="469" t="s">
        <v>6</v>
      </c>
      <c r="B15" s="116" t="s">
        <v>8</v>
      </c>
      <c r="C15" s="470" t="s">
        <v>366</v>
      </c>
      <c r="D15" s="470" t="s">
        <v>367</v>
      </c>
      <c r="E15" s="471" t="s">
        <v>11</v>
      </c>
    </row>
    <row r="16" spans="1:5" s="478" customFormat="1" ht="19.5" customHeight="1">
      <c r="A16" s="473">
        <f>Orçamento!A14</f>
        <v>1</v>
      </c>
      <c r="B16" s="474" t="str">
        <f>VLOOKUP(A16,Orçamento!$A$14:$I$608,4,FALSE)</f>
        <v>ADMINISTRAÇÃO LOCAL E SERVIÇOS PRELIMINARES</v>
      </c>
      <c r="C16" s="475">
        <f>VLOOKUP(B16,Orçamento!$D$14:$I$608,2,FALSE)</f>
        <v>0</v>
      </c>
      <c r="D16" s="476" t="e">
        <f>C16*(1+Orçamento!$F$610)</f>
        <v>#VALUE!</v>
      </c>
      <c r="E16" s="477" t="e">
        <f>VLOOKUP(B16,Orçamento!$D$14:$I619,6,FALSE)</f>
        <v>#DIV/0!</v>
      </c>
    </row>
    <row r="17" spans="1:5" s="478" customFormat="1" ht="19.5" customHeight="1">
      <c r="A17" s="473">
        <f>Orçamento!A41</f>
        <v>2</v>
      </c>
      <c r="B17" s="474" t="str">
        <f>VLOOKUP(A17,Orçamento!$A$14:$I$608,4,FALSE)</f>
        <v>MOVIMENTAÇÃO DE TERRA </v>
      </c>
      <c r="C17" s="475">
        <f>VLOOKUP(B17,Orçamento!$D$14:$I$608,2,FALSE)</f>
        <v>0</v>
      </c>
      <c r="D17" s="476" t="e">
        <f>C17*(1+Orçamento!$F$610)</f>
        <v>#VALUE!</v>
      </c>
      <c r="E17" s="477" t="e">
        <f>VLOOKUP(B17,Orçamento!$D$14:$I619,6,FALSE)</f>
        <v>#DIV/0!</v>
      </c>
    </row>
    <row r="18" spans="1:5" s="478" customFormat="1" ht="19.5" customHeight="1">
      <c r="A18" s="473">
        <f>Orçamento!A55</f>
        <v>3</v>
      </c>
      <c r="B18" s="474" t="str">
        <f>VLOOKUP(A18,Orçamento!$A$14:$I$608,4,FALSE)</f>
        <v>FUNDAÇÃO </v>
      </c>
      <c r="C18" s="475">
        <f>VLOOKUP(B18,Orçamento!$D$14:$I$608,2,FALSE)</f>
        <v>0</v>
      </c>
      <c r="D18" s="476" t="e">
        <f>C18*(1+Orçamento!$F$610)</f>
        <v>#VALUE!</v>
      </c>
      <c r="E18" s="477" t="e">
        <f>VLOOKUP(B18,Orçamento!$D$14:$I619,6,FALSE)</f>
        <v>#DIV/0!</v>
      </c>
    </row>
    <row r="19" spans="1:5" s="478" customFormat="1" ht="19.5" customHeight="1">
      <c r="A19" s="473">
        <f>Orçamento!A101</f>
        <v>4</v>
      </c>
      <c r="B19" s="474" t="str">
        <f>VLOOKUP(A19,Orçamento!$A$14:$I$608,4,FALSE)</f>
        <v>SUPERESTRUTURA</v>
      </c>
      <c r="C19" s="475">
        <f>VLOOKUP(B19,Orçamento!$D$14:$I$608,2,FALSE)</f>
        <v>0</v>
      </c>
      <c r="D19" s="476" t="e">
        <f>C19*(1+Orçamento!$F$610)</f>
        <v>#VALUE!</v>
      </c>
      <c r="E19" s="477" t="e">
        <f>VLOOKUP(B19,Orçamento!$D$14:$I619,6,FALSE)</f>
        <v>#DIV/0!</v>
      </c>
    </row>
    <row r="20" spans="1:5" s="478" customFormat="1" ht="19.5" customHeight="1">
      <c r="A20" s="473">
        <f>Orçamento!A129</f>
        <v>5</v>
      </c>
      <c r="B20" s="474" t="str">
        <f>VLOOKUP(A20,Orçamento!$A$14:$I$608,4,FALSE)</f>
        <v>SISTEMA DE VEDAÇÃO VERTICAL</v>
      </c>
      <c r="C20" s="475">
        <f>VLOOKUP(B20,Orçamento!$D$14:$I$608,2,FALSE)</f>
        <v>0</v>
      </c>
      <c r="D20" s="476" t="e">
        <f>C20*(1+Orçamento!$F$610)</f>
        <v>#VALUE!</v>
      </c>
      <c r="E20" s="477" t="e">
        <f>VLOOKUP(B20,Orçamento!$D$14:$I619,6,FALSE)</f>
        <v>#DIV/0!</v>
      </c>
    </row>
    <row r="21" spans="1:5" s="478" customFormat="1" ht="19.5" customHeight="1">
      <c r="A21" s="473">
        <f>Orçamento!A142</f>
        <v>6</v>
      </c>
      <c r="B21" s="474" t="str">
        <f>VLOOKUP(A21,Orçamento!$A$14:$I$608,4,FALSE)</f>
        <v>ESQUADRIAS</v>
      </c>
      <c r="C21" s="475">
        <f>VLOOKUP(B21,Orçamento!$D$14:$I$608,2,FALSE)</f>
        <v>0</v>
      </c>
      <c r="D21" s="476" t="e">
        <f>C21*(1+Orçamento!$F$610)</f>
        <v>#VALUE!</v>
      </c>
      <c r="E21" s="477" t="e">
        <f>VLOOKUP(B21,Orçamento!$D$14:$I619,6,FALSE)</f>
        <v>#DIV/0!</v>
      </c>
    </row>
    <row r="22" spans="1:5" s="478" customFormat="1" ht="19.5" customHeight="1">
      <c r="A22" s="473">
        <f>Orçamento!A194</f>
        <v>7</v>
      </c>
      <c r="B22" s="474" t="str">
        <f>VLOOKUP(A22,Orçamento!$A$14:$I$608,4,FALSE)</f>
        <v>COBERTURA E IMPERMEABILIZAÇÃO</v>
      </c>
      <c r="C22" s="475">
        <f>VLOOKUP(B22,Orçamento!$D$14:$I$608,2,FALSE)</f>
        <v>0</v>
      </c>
      <c r="D22" s="476" t="e">
        <f>C22*(1+Orçamento!$F$610)</f>
        <v>#VALUE!</v>
      </c>
      <c r="E22" s="477" t="e">
        <f>VLOOKUP(B22,Orçamento!$D$14:$I619,6,FALSE)</f>
        <v>#DIV/0!</v>
      </c>
    </row>
    <row r="23" spans="1:5" s="478" customFormat="1" ht="19.5" customHeight="1">
      <c r="A23" s="473">
        <f>Orçamento!A208</f>
        <v>8</v>
      </c>
      <c r="B23" s="474" t="str">
        <f>VLOOKUP(A23,Orçamento!$A$14:$I$608,4,FALSE)</f>
        <v>REVESTIMENTO INTERNO E EXTERNO</v>
      </c>
      <c r="C23" s="475">
        <f>VLOOKUP(B23,Orçamento!$D$14:$I$608,2,FALSE)</f>
        <v>0</v>
      </c>
      <c r="D23" s="476" t="e">
        <f>C23*(1+Orçamento!$F$610)</f>
        <v>#VALUE!</v>
      </c>
      <c r="E23" s="477" t="e">
        <f>VLOOKUP(B23,Orçamento!$D$14:$I619,6,FALSE)</f>
        <v>#DIV/0!</v>
      </c>
    </row>
    <row r="24" spans="1:5" s="478" customFormat="1" ht="19.5" customHeight="1">
      <c r="A24" s="473">
        <f>Orçamento!A225</f>
        <v>9</v>
      </c>
      <c r="B24" s="474" t="str">
        <f>VLOOKUP(A24,Orçamento!$A$14:$I$608,4,FALSE)</f>
        <v>SISTEMA DE PISO</v>
      </c>
      <c r="C24" s="475">
        <f>VLOOKUP(B24,Orçamento!$D$14:$I$608,2,FALSE)</f>
        <v>0</v>
      </c>
      <c r="D24" s="476" t="e">
        <f>C24*(1+Orçamento!$F$610)</f>
        <v>#VALUE!</v>
      </c>
      <c r="E24" s="477" t="e">
        <f>VLOOKUP(B24,Orçamento!$D$14:$I619,6,FALSE)</f>
        <v>#DIV/0!</v>
      </c>
    </row>
    <row r="25" spans="1:5" s="478" customFormat="1" ht="19.5" customHeight="1">
      <c r="A25" s="473">
        <f>Orçamento!A249</f>
        <v>10</v>
      </c>
      <c r="B25" s="474" t="str">
        <f>VLOOKUP(A25,Orçamento!$A$14:$I$608,4,FALSE)</f>
        <v>PINTURAS E ACABAMENTOS</v>
      </c>
      <c r="C25" s="475">
        <f>VLOOKUP(B25,Orçamento!$D$14:$I$608,2,FALSE)</f>
        <v>0</v>
      </c>
      <c r="D25" s="476" t="e">
        <f>C25*(1+Orçamento!$F$610)</f>
        <v>#VALUE!</v>
      </c>
      <c r="E25" s="477" t="e">
        <f>VLOOKUP(B25,Orçamento!$D$14:$I619,6,FALSE)</f>
        <v>#DIV/0!</v>
      </c>
    </row>
    <row r="26" spans="1:5" s="478" customFormat="1" ht="19.5" customHeight="1">
      <c r="A26" s="473">
        <f>Orçamento!A263</f>
        <v>11</v>
      </c>
      <c r="B26" s="474" t="str">
        <f>VLOOKUP(A26,Orçamento!$A$14:$I$608,4,FALSE)</f>
        <v> HIDRÁULICA</v>
      </c>
      <c r="C26" s="475">
        <f>VLOOKUP(B26,Orçamento!$D$14:$I$608,2,FALSE)</f>
        <v>0</v>
      </c>
      <c r="D26" s="476" t="e">
        <f>C26*(1+Orçamento!$F$610)</f>
        <v>#VALUE!</v>
      </c>
      <c r="E26" s="477" t="e">
        <f>VLOOKUP(B26,Orçamento!$D$14:$I619,6,FALSE)</f>
        <v>#DIV/0!</v>
      </c>
    </row>
    <row r="27" spans="1:5" s="478" customFormat="1" ht="19.5" customHeight="1">
      <c r="A27" s="473">
        <f>Orçamento!A418</f>
        <v>12</v>
      </c>
      <c r="B27" s="474" t="str">
        <f>VLOOKUP(A27,Orçamento!$A$14:$I$608,4,FALSE)</f>
        <v>INSTALAÇÃO DE GÁS COMBUSTÍVEL</v>
      </c>
      <c r="C27" s="475">
        <f>VLOOKUP(B27,Orçamento!$D$14:$I$608,2,FALSE)</f>
        <v>0</v>
      </c>
      <c r="D27" s="476" t="e">
        <f>C27*(1+Orçamento!$F$610)</f>
        <v>#VALUE!</v>
      </c>
      <c r="E27" s="477" t="e">
        <f>VLOOKUP(B27,Orçamento!$D$14:$I619,6,FALSE)</f>
        <v>#DIV/0!</v>
      </c>
    </row>
    <row r="28" spans="1:5" s="478" customFormat="1" ht="19.5" customHeight="1">
      <c r="A28" s="473">
        <f>Orçamento!A428</f>
        <v>13</v>
      </c>
      <c r="B28" s="474" t="str">
        <f>VLOOKUP(A28,Orçamento!$A$14:$I$608,4,FALSE)</f>
        <v>SISTEMA DE PROTEÇÃO CONTRA INCÊNDIO</v>
      </c>
      <c r="C28" s="475">
        <f>VLOOKUP(B28,Orçamento!$D$14:$I$608,2,FALSE)</f>
        <v>0</v>
      </c>
      <c r="D28" s="476" t="e">
        <f>C28*(1+Orçamento!$F$610)</f>
        <v>#VALUE!</v>
      </c>
      <c r="E28" s="477" t="e">
        <f>VLOOKUP(B28,Orçamento!$D$14:$I619,6,FALSE)</f>
        <v>#DIV/0!</v>
      </c>
    </row>
    <row r="29" spans="1:5" s="478" customFormat="1" ht="19.5" customHeight="1">
      <c r="A29" s="473">
        <f>Orçamento!A448</f>
        <v>14</v>
      </c>
      <c r="B29" s="474" t="str">
        <f>VLOOKUP(A29,Orçamento!$A$14:$I$608,4,FALSE)</f>
        <v>INSTALAÇÃO ELÉTRICA</v>
      </c>
      <c r="C29" s="475">
        <f>VLOOKUP(B29,Orçamento!$D$14:$I$608,2,FALSE)</f>
        <v>0</v>
      </c>
      <c r="D29" s="476" t="e">
        <f>C29*(1+Orçamento!$F$610)</f>
        <v>#VALUE!</v>
      </c>
      <c r="E29" s="477" t="e">
        <f>VLOOKUP(B29,Orçamento!$D$14:$I616,6,FALSE)</f>
        <v>#DIV/0!</v>
      </c>
    </row>
    <row r="30" spans="1:5" s="478" customFormat="1" ht="19.5" customHeight="1">
      <c r="A30" s="473">
        <f>Orçamento!A526</f>
        <v>15</v>
      </c>
      <c r="B30" s="474" t="str">
        <f>VLOOKUP(A30,Orçamento!$A$14:$I$608,4,FALSE)</f>
        <v>INSTALAÇÕES DE REDE ESTRUTURADA</v>
      </c>
      <c r="C30" s="475">
        <f>VLOOKUP(B30,Orçamento!$D$14:$I$608,2,FALSE)</f>
        <v>0</v>
      </c>
      <c r="D30" s="476" t="e">
        <f>C30*(1+Orçamento!$F$610)</f>
        <v>#VALUE!</v>
      </c>
      <c r="E30" s="477" t="e">
        <f>VLOOKUP(B30,Orçamento!$D$14:$I617,6,FALSE)</f>
        <v>#DIV/0!</v>
      </c>
    </row>
    <row r="31" spans="1:5" s="478" customFormat="1" ht="19.5" customHeight="1">
      <c r="A31" s="473">
        <f>Orçamento!A556</f>
        <v>16</v>
      </c>
      <c r="B31" s="474" t="str">
        <f>VLOOKUP(A31,Orçamento!$A$14:$I$608,4,FALSE)</f>
        <v>SISTEMA DE EXAUSTÃO MECÂNICA</v>
      </c>
      <c r="C31" s="475">
        <f>VLOOKUP(B31,Orçamento!$D$14:$I$608,2,FALSE)</f>
        <v>0</v>
      </c>
      <c r="D31" s="476" t="e">
        <f>C31*(1+Orçamento!$F$610)</f>
        <v>#VALUE!</v>
      </c>
      <c r="E31" s="477" t="e">
        <f>VLOOKUP(B31,Orçamento!$D$14:$I618,6,FALSE)</f>
        <v>#DIV/0!</v>
      </c>
    </row>
    <row r="32" spans="1:5" s="478" customFormat="1" ht="19.5" customHeight="1">
      <c r="A32" s="473">
        <f>Orçamento!A561</f>
        <v>17</v>
      </c>
      <c r="B32" s="474" t="str">
        <f>VLOOKUP(A32,Orçamento!$A$14:$I$608,4,FALSE)</f>
        <v>SISTEMA DE PROTEÇÃO CONTRA DESCARGA ATMOSFÉRICA (SPDA)</v>
      </c>
      <c r="C32" s="475">
        <f>VLOOKUP(B32,Orçamento!$D$14:$I$608,2,FALSE)</f>
        <v>0</v>
      </c>
      <c r="D32" s="476" t="e">
        <f>C32*(1+Orçamento!$F$610)</f>
        <v>#VALUE!</v>
      </c>
      <c r="E32" s="477" t="e">
        <f>VLOOKUP(B32,Orçamento!$D$14:$I619,6,FALSE)</f>
        <v>#DIV/0!</v>
      </c>
    </row>
    <row r="33" spans="1:5" s="478" customFormat="1" ht="19.5" customHeight="1">
      <c r="A33" s="473">
        <f>Orçamento!A578</f>
        <v>18</v>
      </c>
      <c r="B33" s="474" t="str">
        <f>VLOOKUP(A33,Orçamento!$A$14:$I$608,4,FALSE)</f>
        <v>SERVIÇOS COMPLEMENTARES</v>
      </c>
      <c r="C33" s="475">
        <f>VLOOKUP(B33,Orçamento!$D$14:$I$608,2,FALSE)</f>
        <v>0</v>
      </c>
      <c r="D33" s="476" t="e">
        <f>C33*(1+Orçamento!$F$610)</f>
        <v>#VALUE!</v>
      </c>
      <c r="E33" s="477" t="e">
        <f>VLOOKUP(B33,Orçamento!$D$14:$I619,6,FALSE)</f>
        <v>#DIV/0!</v>
      </c>
    </row>
    <row r="34" spans="1:5" ht="27" customHeight="1" thickBot="1">
      <c r="A34" s="577" t="s">
        <v>356</v>
      </c>
      <c r="B34" s="577"/>
      <c r="C34" s="479">
        <f>SUM(C16:C33)</f>
        <v>0</v>
      </c>
      <c r="D34" s="479" t="e">
        <f>SUM(D16:D33)</f>
        <v>#VALUE!</v>
      </c>
      <c r="E34" s="480" t="e">
        <f>SUM(E16:E33)</f>
        <v>#DIV/0!</v>
      </c>
    </row>
    <row r="35" spans="1:5" ht="12.75" customHeight="1">
      <c r="A35" s="112"/>
      <c r="B35" s="112"/>
      <c r="C35" s="481"/>
      <c r="D35" s="481"/>
      <c r="E35" s="482"/>
    </row>
    <row r="36" spans="1:5" ht="12.75" customHeight="1">
      <c r="A36" s="112"/>
      <c r="B36" s="112"/>
      <c r="C36" s="481"/>
      <c r="D36" s="265"/>
      <c r="E36" s="482"/>
    </row>
    <row r="37" spans="1:5" ht="12.75" customHeight="1">
      <c r="A37" s="112"/>
      <c r="B37" s="112"/>
      <c r="D37" s="265"/>
      <c r="E37" s="482"/>
    </row>
    <row r="38" spans="1:5" ht="15" customHeight="1">
      <c r="A38" s="74"/>
      <c r="B38" s="74"/>
      <c r="E38" s="265"/>
    </row>
    <row r="39" spans="1:5" ht="12.75" customHeight="1">
      <c r="A39" s="112"/>
      <c r="B39" s="484"/>
      <c r="C39" s="481"/>
      <c r="D39" s="481"/>
      <c r="E39" s="482"/>
    </row>
    <row r="40" spans="1:5" ht="12.75" customHeight="1">
      <c r="A40" s="112"/>
      <c r="B40" s="112"/>
      <c r="C40" s="481"/>
      <c r="D40" s="481"/>
      <c r="E40" s="482"/>
    </row>
    <row r="41" spans="1:5" ht="12.75" customHeight="1">
      <c r="A41" s="112"/>
      <c r="B41" s="484"/>
      <c r="C41" s="481"/>
      <c r="D41" s="481"/>
      <c r="E41" s="482"/>
    </row>
    <row r="42" spans="1:5" ht="12.75" customHeight="1">
      <c r="A42" s="112"/>
      <c r="B42" s="112"/>
      <c r="C42" s="532"/>
      <c r="D42" s="532"/>
      <c r="E42" s="532"/>
    </row>
    <row r="43" spans="2:5" ht="15" customHeight="1">
      <c r="B43" s="485"/>
      <c r="C43" s="574"/>
      <c r="D43" s="574"/>
      <c r="E43" s="574"/>
    </row>
    <row r="44" spans="2:5" ht="12.75" customHeight="1">
      <c r="B44" s="247"/>
      <c r="C44" s="575"/>
      <c r="D44" s="575"/>
      <c r="E44" s="575"/>
    </row>
    <row r="45" spans="2:5" ht="12.75" customHeight="1">
      <c r="B45" s="247"/>
      <c r="C45" s="575"/>
      <c r="D45" s="575"/>
      <c r="E45" s="575"/>
    </row>
    <row r="46" spans="2:5" ht="12.75" customHeight="1">
      <c r="B46" s="264"/>
      <c r="C46" s="575"/>
      <c r="D46" s="575"/>
      <c r="E46" s="575"/>
    </row>
  </sheetData>
  <sheetProtection password="C805" sheet="1" formatCells="0" formatColumns="0" formatRows="0" selectLockedCells="1"/>
  <mergeCells count="13">
    <mergeCell ref="A1:A5"/>
    <mergeCell ref="B1:E1"/>
    <mergeCell ref="B2:E2"/>
    <mergeCell ref="B3:E3"/>
    <mergeCell ref="B4:E4"/>
    <mergeCell ref="A8:B8"/>
    <mergeCell ref="C42:E42"/>
    <mergeCell ref="C43:E43"/>
    <mergeCell ref="C44:E44"/>
    <mergeCell ref="C45:E45"/>
    <mergeCell ref="C46:E46"/>
    <mergeCell ref="A14:E14"/>
    <mergeCell ref="A34:B34"/>
  </mergeCells>
  <printOptions horizontalCentered="1"/>
  <pageMargins left="0.7874015748031497" right="0.3937007874015748" top="0.7874015748031497" bottom="0.3937007874015748" header="0.5118110236220472" footer="0"/>
  <pageSetup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dc:creator>
  <cp:keywords/>
  <dc:description/>
  <cp:lastModifiedBy>User-PC</cp:lastModifiedBy>
  <cp:lastPrinted>2019-08-22T13:06:53Z</cp:lastPrinted>
  <dcterms:created xsi:type="dcterms:W3CDTF">2017-01-12T18:28:45Z</dcterms:created>
  <dcterms:modified xsi:type="dcterms:W3CDTF">2022-02-02T19:40:31Z</dcterms:modified>
  <cp:category/>
  <cp:version/>
  <cp:contentType/>
  <cp:contentStatus/>
</cp:coreProperties>
</file>