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BDI" sheetId="1" r:id="rId1"/>
    <sheet name="Plan1" sheetId="2" r:id="rId2"/>
  </sheets>
  <externalReferences>
    <externalReference r:id="rId3"/>
    <externalReference r:id="rId4"/>
  </externalReferences>
  <definedNames>
    <definedName name="_xlnm.Print_Area" localSheetId="0">BDI!$I$1:$R$51</definedName>
  </definedNames>
  <calcPr calcId="145621" iterateDelta="1E-4"/>
</workbook>
</file>

<file path=xl/calcChain.xml><?xml version="1.0" encoding="utf-8"?>
<calcChain xmlns="http://schemas.openxmlformats.org/spreadsheetml/2006/main">
  <c r="A3" i="2" l="1"/>
  <c r="C3" i="2" s="1"/>
  <c r="C2" i="2"/>
  <c r="N1" i="2"/>
  <c r="N27" i="1" l="1"/>
  <c r="N28" i="1"/>
  <c r="A46" i="1" l="1"/>
  <c r="A47" i="1" s="1"/>
  <c r="C45" i="1"/>
  <c r="A40" i="1"/>
  <c r="C40" i="1" s="1"/>
  <c r="C39" i="1"/>
  <c r="I37" i="1"/>
  <c r="M35" i="1"/>
  <c r="M34" i="1"/>
  <c r="A31" i="1"/>
  <c r="C31" i="1" s="1"/>
  <c r="C30" i="1"/>
  <c r="N29" i="1"/>
  <c r="M25" i="1"/>
  <c r="I25" i="1"/>
  <c r="A25" i="1"/>
  <c r="A26" i="1" s="1"/>
  <c r="M24" i="1"/>
  <c r="I24" i="1"/>
  <c r="C24" i="1"/>
  <c r="M23" i="1"/>
  <c r="I23" i="1"/>
  <c r="M22" i="1"/>
  <c r="I22" i="1"/>
  <c r="M21" i="1"/>
  <c r="I21" i="1"/>
  <c r="A18" i="1"/>
  <c r="A20" i="1" s="1"/>
  <c r="C17" i="1"/>
  <c r="C16" i="1"/>
  <c r="C15" i="1"/>
  <c r="L34" i="1"/>
  <c r="C14" i="1"/>
  <c r="C13" i="1"/>
  <c r="C12" i="1"/>
  <c r="C11" i="1"/>
  <c r="A6" i="1"/>
  <c r="A7" i="1" s="1"/>
  <c r="C5" i="1"/>
  <c r="C18" i="1" l="1"/>
  <c r="A32" i="1"/>
  <c r="A35" i="1" s="1"/>
  <c r="A36" i="1" s="1"/>
  <c r="C7" i="1"/>
  <c r="A8" i="1"/>
  <c r="C20" i="1"/>
  <c r="A21" i="1"/>
  <c r="A48" i="1"/>
  <c r="C47" i="1"/>
  <c r="C26" i="1"/>
  <c r="A27" i="1"/>
  <c r="C6" i="1"/>
  <c r="C25" i="1"/>
  <c r="A41" i="1"/>
  <c r="C46" i="1"/>
  <c r="C35" i="1" l="1"/>
  <c r="C32" i="1"/>
  <c r="C36" i="1"/>
  <c r="A37" i="1"/>
  <c r="C37" i="1" s="1"/>
  <c r="C21" i="1"/>
  <c r="A22" i="1"/>
  <c r="O28" i="1"/>
  <c r="N30" i="1"/>
  <c r="A42" i="1"/>
  <c r="C41" i="1"/>
  <c r="C27" i="1"/>
  <c r="A28" i="1"/>
  <c r="A9" i="1"/>
  <c r="C8" i="1"/>
  <c r="C48" i="1"/>
  <c r="A49" i="1"/>
  <c r="A29" i="1" l="1"/>
  <c r="C29" i="1" s="1"/>
  <c r="C28" i="1"/>
  <c r="A50" i="1"/>
  <c r="C50" i="1" s="1"/>
  <c r="C49" i="1"/>
  <c r="C42" i="1"/>
  <c r="A43" i="1"/>
  <c r="A10" i="1"/>
  <c r="C10" i="1" s="1"/>
  <c r="C9" i="1"/>
  <c r="A23" i="1"/>
  <c r="C23" i="1" s="1"/>
  <c r="C22" i="1"/>
  <c r="R29" i="1" l="1"/>
  <c r="P29" i="1"/>
  <c r="O29" i="1" s="1"/>
  <c r="O30" i="1" s="1"/>
  <c r="P24" i="1"/>
  <c r="R21" i="1"/>
  <c r="A44" i="1"/>
  <c r="C44" i="1" s="1"/>
  <c r="C43" i="1"/>
  <c r="Q21" i="1"/>
  <c r="R23" i="1"/>
  <c r="P23" i="1"/>
  <c r="Q24" i="1"/>
  <c r="Q25" i="1"/>
  <c r="Q22" i="1"/>
  <c r="P22" i="1"/>
  <c r="R22" i="1"/>
  <c r="P21" i="1"/>
  <c r="R24" i="1"/>
  <c r="R25" i="1"/>
  <c r="Q29" i="1"/>
  <c r="Q23" i="1"/>
  <c r="P25" i="1"/>
</calcChain>
</file>

<file path=xl/sharedStrings.xml><?xml version="1.0" encoding="utf-8"?>
<sst xmlns="http://schemas.openxmlformats.org/spreadsheetml/2006/main" count="142" uniqueCount="67">
  <si>
    <t>MIN</t>
  </si>
  <si>
    <t>MED</t>
  </si>
  <si>
    <t>MAX</t>
  </si>
  <si>
    <t>Construção e Reforma de Edifícios</t>
  </si>
  <si>
    <t>AC</t>
  </si>
  <si>
    <t>SG</t>
  </si>
  <si>
    <t>R</t>
  </si>
  <si>
    <t>DF</t>
  </si>
  <si>
    <t>L</t>
  </si>
  <si>
    <t>BDI PAD</t>
  </si>
  <si>
    <t>Construção de Praças Urbanas, Rodovias, Ferrovias e recapeamento e pavimentação de vias urbanas</t>
  </si>
  <si>
    <t>TIPO DE OBRA DO EMPREENDIMENTO</t>
  </si>
  <si>
    <t>DESONERAÇÃO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</si>
  <si>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</si>
  <si>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</si>
  <si>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</si>
  <si>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</si>
  <si>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</si>
  <si>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</si>
  <si>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</si>
  <si>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Intervalo de admissibilidade</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</si>
  <si>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</si>
  <si>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</si>
  <si>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</si>
  <si>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</si>
  <si>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</si>
  <si>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</si>
  <si>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</si>
  <si>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</si>
  <si>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</si>
  <si>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Tributos (Contribuição Previdenciária - 0% ou 4,5%, conforme Lei 12.844/2013 - Desoneração)</t>
  </si>
  <si>
    <t>CPRB</t>
  </si>
  <si>
    <t>BDI SEM desoneração
(Fórmula Acórdão TCU)</t>
  </si>
  <si>
    <t>Obras Portuárias, Marítimas e Fluviais</t>
  </si>
  <si>
    <t>BDI COM desoneração</t>
  </si>
  <si>
    <t>BDI DES</t>
  </si>
  <si>
    <t>Os valores de BDI foram calculados com o emprego da fórmula:</t>
  </si>
  <si>
    <t xml:space="preserve"> - 1</t>
  </si>
  <si>
    <t>Fornecimento de Materiais e Equipamentos</t>
  </si>
  <si>
    <t>Nome:</t>
  </si>
  <si>
    <t>Estudos e Projetos, Planos e Gerenciamento e outros correlatos</t>
  </si>
  <si>
    <t>K1</t>
  </si>
  <si>
    <t>K2</t>
  </si>
  <si>
    <t/>
  </si>
  <si>
    <t>K3</t>
  </si>
  <si>
    <t>Responsável Técnico Orçamentista</t>
  </si>
  <si>
    <t>Não</t>
  </si>
  <si>
    <t>CREA:</t>
  </si>
  <si>
    <t>Quadro de Composição do BDI</t>
  </si>
  <si>
    <t>ART:</t>
  </si>
  <si>
    <t>Declaro para os devidos fins que o regime de Contribuição Previdenciária sobre a Receita Bruta adotado para elaboração do orçamento foi SEM Desoneração, e que esta é a alternativa mais adequada para a Administração Pública.</t>
  </si>
  <si>
    <t>Observações:</t>
  </si>
  <si>
    <t>Local</t>
  </si>
  <si>
    <t>ITAPEVI</t>
  </si>
  <si>
    <t>Data</t>
  </si>
  <si>
    <t>PREFEITURA DO MUNICÍPIO DE ITAPEVI</t>
  </si>
  <si>
    <t>ESTADO DE  SÃO PAULO</t>
  </si>
  <si>
    <t xml:space="preserve">OBRA: </t>
  </si>
  <si>
    <t>Endereço :</t>
  </si>
  <si>
    <t>Hareta Fernandes de Oliveira</t>
  </si>
  <si>
    <t>MODERNIZAÇÃO - PRAÇA ENG. CARDOSO</t>
  </si>
  <si>
    <r>
      <t xml:space="preserve">Tipo de Intervenção:  </t>
    </r>
    <r>
      <rPr>
        <sz val="10"/>
        <rFont val="Arial"/>
        <family val="2"/>
      </rPr>
      <t>MODERNIZAÇÃO DE ESPAÇO RECREATIVO E DE LAZER</t>
    </r>
  </si>
  <si>
    <t>RUA EDUARDO DE ABREU - DOUTOR CARDOSO - ITAPEVI / SP</t>
  </si>
  <si>
    <t>Ramon Medrano de Almada</t>
  </si>
  <si>
    <t>SECRETARIA DE INFRAESTRUTURA E SERVIÇOS URBANOS</t>
  </si>
  <si>
    <t>Secretário de Infraestrutura e Serviços Urbanos</t>
  </si>
  <si>
    <t>28027230181320574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</si>
</sst>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R$ &quot;* #,##0.00_);_(&quot;R$ &quot;* \(#,##0.00\);_(&quot;R$ &quot;* &quot;-&quot;??_);_(@_)"/>
    <numFmt numFmtId="165" formatCode="dd\ &quot;de&quot;\ mmmm\ &quot;de&quot;\ yyyy"/>
    <numFmt numFmtId="166" formatCode="General;General;"/>
    <numFmt numFmtId="167" formatCode="[$-F800]dddd\,\ mmmm\ dd\,\ yyyy"/>
  </numFmts>
  <fonts count="18" x14ac:knownFonts="1">
    <font>
      <sz val="11"/>
      <color theme="1"/>
      <name val="Calibri"/>
      <family val="2"/>
      <scheme val="minor"/>
    </font>
    <font>
      <sz val="10"/>
      <name val="Arial"/>
      <family val="2"/>
    </font>
    <font>
      <b/>
      <sz val="10"/>
      <name val="Arial"/>
      <family val="2"/>
    </font>
    <font>
      <b/>
      <sz val="10"/>
      <color indexed="12"/>
      <name val="Arial"/>
      <family val="2"/>
    </font>
    <font>
      <b/>
      <sz val="12"/>
      <name val="Arial"/>
      <family val="2"/>
    </font>
    <font>
      <sz val="9"/>
      <name val="Arial"/>
      <family val="2"/>
    </font>
    <font>
      <b/>
      <u/>
      <sz val="15"/>
      <name val="Arial"/>
      <family val="2"/>
    </font>
    <font>
      <b/>
      <sz val="11"/>
      <name val="Arial"/>
      <family val="2"/>
    </font>
    <font>
      <sz val="11"/>
      <name val="Arial"/>
      <family val="2"/>
    </font>
    <font>
      <sz val="11"/>
      <color indexed="9"/>
      <name val="Arial"/>
      <family val="2"/>
    </font>
    <font>
      <b/>
      <sz val="11"/>
      <color indexed="12"/>
      <name val="Arial"/>
      <family val="2"/>
    </font>
    <font>
      <i/>
      <sz val="12"/>
      <name val="Calibri"/>
      <family val="2"/>
    </font>
    <font>
      <i/>
      <u/>
      <sz val="12"/>
      <name val="Calibri"/>
      <family val="2"/>
    </font>
    <font>
      <u/>
      <sz val="10"/>
      <name val="Arial"/>
      <family val="2"/>
    </font>
    <font>
      <sz val="12"/>
      <name val="Arial"/>
      <family val="2"/>
    </font>
    <font>
      <b/>
      <shadow/>
      <sz val="14"/>
      <name val="Arial"/>
      <family val="2"/>
    </font>
    <font>
      <b/>
      <sz val="16"/>
      <name val="Arial"/>
      <family val="2"/>
    </font>
    <font>
      <b/>
      <shadow/>
      <sz val="12"/>
      <name val="Arial"/>
      <family val="2"/>
    </font>
  </fonts>
  <fills count="3">
    <fill>
      <patternFill patternType="none"/>
    </fill>
    <fill>
      <patternFill patternType="gray125"/>
    </fill>
    <fill>
      <patternFill patternType="solid">
        <fgColor indexed="43"/>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164" fontId="1" fillId="0" borderId="0" applyFont="0" applyFill="0" applyBorder="0" applyAlignment="0" applyProtection="0"/>
    <xf numFmtId="0" fontId="1" fillId="0" borderId="0"/>
  </cellStyleXfs>
  <cellXfs count="89">
    <xf numFmtId="0" fontId="0" fillId="0" borderId="0" xfId="0"/>
    <xf numFmtId="0" fontId="1" fillId="0" borderId="0" xfId="1" applyFont="1" applyProtection="1"/>
    <xf numFmtId="0" fontId="2" fillId="0" borderId="0" xfId="1" applyFont="1" applyAlignment="1" applyProtection="1">
      <alignment horizontal="center"/>
    </xf>
    <xf numFmtId="0" fontId="2" fillId="0" borderId="3" xfId="1" applyFont="1" applyBorder="1" applyAlignment="1" applyProtection="1">
      <alignment horizontal="center"/>
    </xf>
    <xf numFmtId="10" fontId="3" fillId="0" borderId="3" xfId="1" applyNumberFormat="1" applyFont="1" applyFill="1" applyBorder="1" applyAlignment="1" applyProtection="1">
      <alignment horizontal="center"/>
    </xf>
    <xf numFmtId="0" fontId="4" fillId="0" borderId="0" xfId="1" applyFont="1" applyAlignment="1" applyProtection="1">
      <alignment horizontal="center"/>
    </xf>
    <xf numFmtId="0" fontId="2" fillId="0" borderId="0" xfId="1" applyFont="1" applyProtection="1"/>
    <xf numFmtId="0" fontId="2" fillId="0" borderId="3"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8" fillId="0" borderId="3" xfId="1" applyFont="1" applyBorder="1" applyAlignment="1" applyProtection="1">
      <alignment horizontal="center" vertical="center"/>
    </xf>
    <xf numFmtId="10" fontId="8" fillId="2" borderId="3" xfId="1" applyNumberFormat="1" applyFont="1" applyFill="1" applyBorder="1" applyAlignment="1" applyProtection="1">
      <alignment horizontal="center" vertical="center"/>
      <protection locked="0"/>
    </xf>
    <xf numFmtId="4" fontId="7" fillId="0" borderId="3" xfId="1" applyNumberFormat="1" applyFont="1" applyFill="1" applyBorder="1" applyAlignment="1" applyProtection="1">
      <alignment horizontal="center" vertical="center"/>
    </xf>
    <xf numFmtId="10" fontId="8" fillId="0" borderId="3" xfId="1" applyNumberFormat="1" applyFont="1" applyFill="1" applyBorder="1" applyAlignment="1" applyProtection="1">
      <alignment horizontal="center" vertical="center"/>
    </xf>
    <xf numFmtId="10" fontId="8" fillId="0" borderId="3" xfId="1" applyNumberFormat="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10" fontId="9"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center" vertical="center"/>
    </xf>
    <xf numFmtId="0" fontId="1" fillId="0" borderId="0" xfId="1" applyFont="1" applyBorder="1" applyAlignment="1" applyProtection="1">
      <alignment horizontal="center" vertical="top"/>
    </xf>
    <xf numFmtId="0" fontId="13" fillId="0" borderId="0" xfId="1" applyFont="1" applyBorder="1" applyAlignment="1" applyProtection="1">
      <alignment horizontal="center" vertical="top"/>
    </xf>
    <xf numFmtId="165" fontId="1" fillId="0" borderId="0" xfId="1" applyNumberFormat="1" applyFont="1" applyAlignment="1" applyProtection="1"/>
    <xf numFmtId="0" fontId="8" fillId="0" borderId="0" xfId="1" applyFont="1" applyBorder="1" applyProtection="1"/>
    <xf numFmtId="0" fontId="1" fillId="0" borderId="0" xfId="1" applyFont="1" applyBorder="1" applyProtection="1"/>
    <xf numFmtId="0" fontId="8" fillId="0" borderId="0" xfId="1" applyFont="1" applyProtection="1"/>
    <xf numFmtId="0" fontId="8" fillId="0" borderId="0" xfId="1" applyFont="1" applyAlignment="1" applyProtection="1">
      <alignment vertical="top"/>
    </xf>
    <xf numFmtId="0" fontId="1" fillId="0" borderId="0" xfId="1" applyFont="1" applyAlignment="1" applyProtection="1">
      <alignment horizontal="center" vertical="center"/>
    </xf>
    <xf numFmtId="0" fontId="2" fillId="0" borderId="0" xfId="2" applyFont="1" applyBorder="1" applyAlignment="1" applyProtection="1">
      <alignment horizontal="left" vertical="center"/>
    </xf>
    <xf numFmtId="0" fontId="1" fillId="0" borderId="0" xfId="1" applyNumberFormat="1" applyFont="1" applyAlignment="1" applyProtection="1">
      <alignment vertical="center"/>
    </xf>
    <xf numFmtId="0" fontId="1" fillId="0" borderId="0" xfId="1" applyFont="1" applyAlignment="1" applyProtection="1">
      <alignment vertical="center"/>
    </xf>
    <xf numFmtId="0" fontId="1" fillId="0" borderId="0" xfId="1" applyNumberFormat="1" applyFont="1" applyFill="1" applyBorder="1" applyAlignment="1" applyProtection="1">
      <alignment vertical="center"/>
    </xf>
    <xf numFmtId="0" fontId="2" fillId="0" borderId="7" xfId="1" applyFont="1" applyBorder="1" applyAlignment="1" applyProtection="1">
      <alignment horizontal="left"/>
    </xf>
    <xf numFmtId="0" fontId="1" fillId="0" borderId="7" xfId="1" applyFont="1" applyBorder="1" applyProtection="1"/>
    <xf numFmtId="0" fontId="2" fillId="0" borderId="0" xfId="1" applyFont="1" applyBorder="1" applyAlignment="1" applyProtection="1">
      <alignment horizontal="left" vertical="center"/>
    </xf>
    <xf numFmtId="0" fontId="2" fillId="0" borderId="0" xfId="1" applyFont="1" applyBorder="1" applyAlignment="1" applyProtection="1">
      <alignment horizontal="left"/>
    </xf>
    <xf numFmtId="0" fontId="8" fillId="0" borderId="0" xfId="1" applyFont="1" applyAlignment="1" applyProtection="1">
      <alignment vertical="center"/>
    </xf>
    <xf numFmtId="0" fontId="5" fillId="0" borderId="0" xfId="3" applyNumberFormat="1" applyFont="1" applyFill="1" applyBorder="1" applyAlignment="1" applyProtection="1">
      <alignment wrapText="1"/>
    </xf>
    <xf numFmtId="0" fontId="2" fillId="0" borderId="3" xfId="1" applyFont="1" applyBorder="1" applyAlignment="1" applyProtection="1">
      <alignment horizontal="center" vertical="center"/>
    </xf>
    <xf numFmtId="10" fontId="3" fillId="0" borderId="3" xfId="1" applyNumberFormat="1" applyFont="1" applyFill="1" applyBorder="1" applyAlignment="1" applyProtection="1">
      <alignment horizontal="center" vertical="center"/>
    </xf>
    <xf numFmtId="0" fontId="2" fillId="0" borderId="0" xfId="2" applyFont="1" applyBorder="1" applyAlignment="1" applyProtection="1">
      <alignment vertical="center"/>
    </xf>
    <xf numFmtId="0" fontId="1" fillId="0" borderId="0" xfId="1" applyNumberFormat="1" applyFont="1" applyFill="1" applyBorder="1" applyAlignment="1" applyProtection="1">
      <alignment vertical="center" wrapText="1"/>
    </xf>
    <xf numFmtId="0" fontId="6" fillId="0" borderId="0" xfId="1" applyFont="1" applyAlignment="1" applyProtection="1">
      <alignment vertical="center"/>
    </xf>
    <xf numFmtId="0" fontId="2" fillId="0" borderId="0" xfId="1" applyFont="1" applyBorder="1" applyAlignment="1" applyProtection="1">
      <alignment vertical="center"/>
    </xf>
    <xf numFmtId="0" fontId="2" fillId="0" borderId="0" xfId="1" applyFont="1" applyAlignment="1" applyProtection="1">
      <alignment vertical="center"/>
    </xf>
    <xf numFmtId="0" fontId="7" fillId="0" borderId="0" xfId="2" applyFont="1" applyBorder="1" applyAlignment="1" applyProtection="1">
      <alignment horizontal="left" vertical="center"/>
    </xf>
    <xf numFmtId="0" fontId="8" fillId="0" borderId="0"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49" fontId="1" fillId="0" borderId="0" xfId="1" applyNumberFormat="1" applyFont="1" applyAlignment="1" applyProtection="1">
      <alignment horizontal="left" vertical="center"/>
    </xf>
    <xf numFmtId="0" fontId="1" fillId="0" borderId="0" xfId="1" applyFont="1" applyBorder="1" applyAlignment="1" applyProtection="1">
      <alignment horizontal="left" vertical="center"/>
    </xf>
    <xf numFmtId="166" fontId="1" fillId="0" borderId="6" xfId="1" applyNumberFormat="1" applyFont="1" applyFill="1" applyBorder="1" applyAlignment="1" applyProtection="1">
      <alignment horizontal="left"/>
    </xf>
    <xf numFmtId="0" fontId="7" fillId="0" borderId="0" xfId="1" applyFont="1" applyBorder="1" applyAlignment="1" applyProtection="1">
      <alignment horizontal="left" vertical="center"/>
    </xf>
    <xf numFmtId="0" fontId="2" fillId="0" borderId="7" xfId="1" applyFont="1" applyBorder="1" applyAlignment="1" applyProtection="1">
      <alignment horizontal="center" vertical="center"/>
    </xf>
    <xf numFmtId="0" fontId="1" fillId="0" borderId="3" xfId="1" applyFont="1" applyBorder="1" applyAlignment="1" applyProtection="1">
      <alignment horizontal="left" vertical="center" wrapText="1"/>
    </xf>
    <xf numFmtId="0" fontId="9" fillId="0" borderId="0" xfId="1" applyFont="1" applyBorder="1" applyAlignment="1" applyProtection="1">
      <alignment horizontal="left" vertical="center" wrapText="1"/>
    </xf>
    <xf numFmtId="2" fontId="10" fillId="0" borderId="7" xfId="1" applyNumberFormat="1" applyFont="1" applyFill="1" applyBorder="1" applyAlignment="1" applyProtection="1">
      <alignment horizontal="center" vertical="center"/>
    </xf>
    <xf numFmtId="0" fontId="1" fillId="0" borderId="0" xfId="1" applyFont="1" applyBorder="1" applyAlignment="1" applyProtection="1">
      <alignment horizontal="center" vertical="top"/>
    </xf>
    <xf numFmtId="0" fontId="11" fillId="0" borderId="0" xfId="0" applyFont="1" applyBorder="1" applyAlignment="1" applyProtection="1">
      <alignment horizontal="right" vertical="center"/>
    </xf>
    <xf numFmtId="0" fontId="12" fillId="0" borderId="0" xfId="0" applyFont="1" applyBorder="1" applyAlignment="1" applyProtection="1">
      <alignment horizontal="center"/>
    </xf>
    <xf numFmtId="0" fontId="11" fillId="0" borderId="0" xfId="0" quotePrefix="1"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top"/>
    </xf>
    <xf numFmtId="0" fontId="14" fillId="0" borderId="3" xfId="1" applyFont="1" applyBorder="1" applyAlignment="1" applyProtection="1">
      <alignment horizontal="center" vertical="center" wrapText="1"/>
    </xf>
    <xf numFmtId="0" fontId="1" fillId="0" borderId="3" xfId="1" applyFont="1" applyBorder="1" applyAlignment="1" applyProtection="1">
      <alignment horizontal="left" vertical="center"/>
    </xf>
    <xf numFmtId="0" fontId="5" fillId="0" borderId="0" xfId="1" applyFont="1" applyFill="1" applyBorder="1" applyAlignment="1" applyProtection="1">
      <alignment horizontal="left" wrapText="1"/>
    </xf>
    <xf numFmtId="10" fontId="5" fillId="0" borderId="0" xfId="1" applyNumberFormat="1" applyFont="1" applyFill="1" applyBorder="1" applyAlignment="1" applyProtection="1">
      <alignment horizontal="center"/>
      <protection locked="0"/>
    </xf>
    <xf numFmtId="0" fontId="5" fillId="0" borderId="0" xfId="1" applyFont="1" applyFill="1" applyBorder="1" applyAlignment="1" applyProtection="1">
      <alignment horizontal="left"/>
    </xf>
    <xf numFmtId="0" fontId="7" fillId="0" borderId="3" xfId="1" applyFont="1" applyBorder="1" applyAlignment="1" applyProtection="1">
      <alignment horizontal="center" vertical="center"/>
    </xf>
    <xf numFmtId="4" fontId="7" fillId="0" borderId="3" xfId="1" applyNumberFormat="1" applyFont="1" applyFill="1" applyBorder="1" applyAlignment="1" applyProtection="1">
      <alignment horizontal="center" vertical="center" wrapText="1"/>
    </xf>
    <xf numFmtId="0" fontId="7" fillId="0" borderId="3" xfId="1" applyFont="1" applyBorder="1" applyAlignment="1" applyProtection="1">
      <alignment horizontal="center"/>
    </xf>
    <xf numFmtId="0" fontId="15" fillId="0" borderId="0" xfId="4" applyFont="1" applyBorder="1" applyAlignment="1">
      <alignment horizontal="center" vertical="center"/>
    </xf>
    <xf numFmtId="0" fontId="16" fillId="0" borderId="0" xfId="4" applyFont="1" applyBorder="1" applyAlignment="1">
      <alignment horizontal="center" vertical="center"/>
    </xf>
    <xf numFmtId="0" fontId="2" fillId="0" borderId="0" xfId="4" applyFont="1" applyBorder="1" applyAlignment="1">
      <alignment horizontal="center" vertical="center"/>
    </xf>
    <xf numFmtId="0" fontId="17" fillId="0" borderId="0" xfId="4" applyFont="1" applyBorder="1" applyAlignment="1">
      <alignment horizontal="center" vertical="center"/>
    </xf>
    <xf numFmtId="49" fontId="1" fillId="2" borderId="8" xfId="1" applyNumberFormat="1" applyFont="1" applyFill="1" applyBorder="1" applyAlignment="1" applyProtection="1">
      <alignment horizontal="left" vertical="top" wrapText="1"/>
      <protection locked="0"/>
    </xf>
    <xf numFmtId="49" fontId="1" fillId="2" borderId="9" xfId="1" applyNumberFormat="1" applyFont="1" applyFill="1" applyBorder="1" applyAlignment="1" applyProtection="1">
      <alignment horizontal="left" vertical="top" wrapText="1"/>
      <protection locked="0"/>
    </xf>
    <xf numFmtId="49" fontId="1" fillId="2" borderId="10" xfId="1" applyNumberFormat="1" applyFont="1" applyFill="1" applyBorder="1" applyAlignment="1" applyProtection="1">
      <alignment horizontal="left" vertical="top" wrapText="1"/>
      <protection locked="0"/>
    </xf>
    <xf numFmtId="0" fontId="2" fillId="0" borderId="0" xfId="1" applyFont="1" applyBorder="1" applyAlignment="1" applyProtection="1">
      <alignment horizontal="left" vertical="center"/>
    </xf>
    <xf numFmtId="167" fontId="1" fillId="0" borderId="6" xfId="1" applyNumberFormat="1" applyFont="1" applyFill="1" applyBorder="1" applyAlignment="1" applyProtection="1">
      <alignment horizontal="left"/>
    </xf>
    <xf numFmtId="0" fontId="7" fillId="0" borderId="6" xfId="1" applyFont="1" applyBorder="1" applyAlignment="1" applyProtection="1">
      <alignment horizontal="left" vertical="center"/>
    </xf>
    <xf numFmtId="0" fontId="1" fillId="0" borderId="0" xfId="1" applyFont="1" applyBorder="1" applyAlignment="1" applyProtection="1">
      <alignment horizontal="center"/>
    </xf>
    <xf numFmtId="0" fontId="2" fillId="0" borderId="0" xfId="1" applyFont="1" applyBorder="1" applyAlignment="1" applyProtection="1">
      <alignment horizontal="center"/>
    </xf>
    <xf numFmtId="0" fontId="2" fillId="0" borderId="1" xfId="2" applyFont="1" applyBorder="1" applyAlignment="1" applyProtection="1">
      <alignment horizontal="left" vertical="top"/>
    </xf>
    <xf numFmtId="0" fontId="2" fillId="0" borderId="0" xfId="2" applyFont="1" applyBorder="1" applyAlignment="1" applyProtection="1">
      <alignment horizontal="left" vertical="top"/>
    </xf>
    <xf numFmtId="0" fontId="2" fillId="0" borderId="2" xfId="2" applyFont="1" applyBorder="1" applyAlignment="1" applyProtection="1">
      <alignment horizontal="left" vertical="top"/>
    </xf>
    <xf numFmtId="164" fontId="5" fillId="2" borderId="4" xfId="3" applyFont="1" applyFill="1" applyBorder="1" applyAlignment="1" applyProtection="1">
      <alignment horizontal="left"/>
      <protection locked="0"/>
    </xf>
    <xf numFmtId="164" fontId="5" fillId="2" borderId="6" xfId="3" applyFont="1" applyFill="1" applyBorder="1" applyAlignment="1" applyProtection="1">
      <alignment horizontal="left"/>
      <protection locked="0"/>
    </xf>
    <xf numFmtId="164" fontId="5" fillId="2" borderId="5" xfId="3" applyFont="1" applyFill="1" applyBorder="1" applyAlignment="1" applyProtection="1">
      <alignment horizontal="left"/>
      <protection locked="0"/>
    </xf>
    <xf numFmtId="0" fontId="1" fillId="2" borderId="4" xfId="1" applyFont="1" applyFill="1" applyBorder="1" applyAlignment="1" applyProtection="1">
      <alignment horizontal="center" vertical="top" wrapText="1"/>
      <protection locked="0"/>
    </xf>
    <xf numFmtId="0" fontId="1" fillId="2" borderId="5" xfId="1" applyFont="1" applyFill="1" applyBorder="1" applyAlignment="1" applyProtection="1">
      <alignment horizontal="center" vertical="top" wrapText="1"/>
      <protection locked="0"/>
    </xf>
  </cellXfs>
  <cellStyles count="5">
    <cellStyle name="Excel Built-in Normal" xfId="4"/>
    <cellStyle name="Moeda_Composicao BDI v2.1" xfId="3"/>
    <cellStyle name="Normal" xfId="0" builtinId="0"/>
    <cellStyle name="Normal 2" xfId="1"/>
    <cellStyle name="Normal_FICHA DE VERIFICAÇÃO PRELIMINAR - Plano R" xfId="2"/>
  </cellStyles>
  <dxfs count="8">
    <dxf>
      <fill>
        <patternFill>
          <bgColor rgb="FFFFFF9E"/>
        </patternFill>
      </fill>
    </dxf>
    <dxf>
      <font>
        <color indexed="9"/>
      </font>
      <fill>
        <patternFill patternType="none">
          <bgColor indexed="65"/>
        </patternFill>
      </fill>
      <border>
        <left/>
        <right/>
        <top/>
        <bottom/>
      </border>
    </dxf>
    <dxf>
      <font>
        <color theme="0"/>
      </font>
      <fill>
        <patternFill patternType="none">
          <bgColor indexed="65"/>
        </patternFill>
      </fill>
      <border>
        <left/>
        <right/>
        <top/>
        <bottom/>
      </border>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3</xdr:row>
          <xdr:rowOff>19050</xdr:rowOff>
        </xdr:from>
        <xdr:to>
          <xdr:col>8</xdr:col>
          <xdr:colOff>28575</xdr:colOff>
          <xdr:row>5</xdr:row>
          <xdr:rowOff>9525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editAs="oneCell">
    <xdr:from>
      <xdr:col>18</xdr:col>
      <xdr:colOff>200025</xdr:colOff>
      <xdr:row>9</xdr:row>
      <xdr:rowOff>47626</xdr:rowOff>
    </xdr:from>
    <xdr:to>
      <xdr:col>20</xdr:col>
      <xdr:colOff>38100</xdr:colOff>
      <xdr:row>12</xdr:row>
      <xdr:rowOff>9526</xdr:rowOff>
    </xdr:to>
    <xdr:sp macro="[1]!BDI_add" textlink="">
      <xdr:nvSpPr>
        <xdr:cNvPr id="3" name="FiltroButton"/>
        <xdr:cNvSpPr txBox="1">
          <a:spLocks noChangeArrowheads="1"/>
        </xdr:cNvSpPr>
      </xdr:nvSpPr>
      <xdr:spPr bwMode="auto">
        <a:xfrm>
          <a:off x="7343775" y="1000126"/>
          <a:ext cx="1057275" cy="3429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xmlns:mc="http://schemas.openxmlformats.org/markup-compatibility/2006" xmlns:a14="http://schemas.microsoft.com/office/drawing/2010/main" val="000080" mc:Ignorable="a14" a14:legacySpreadsheetColorIndex="18"/>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9525</xdr:colOff>
      <xdr:row>3</xdr:row>
      <xdr:rowOff>19050</xdr:rowOff>
    </xdr:from>
    <xdr:to>
      <xdr:col>10</xdr:col>
      <xdr:colOff>371475</xdr:colOff>
      <xdr:row>5</xdr:row>
      <xdr:rowOff>9525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228462</xdr:colOff>
      <xdr:row>0</xdr:row>
      <xdr:rowOff>47625</xdr:rowOff>
    </xdr:from>
    <xdr:to>
      <xdr:col>9</xdr:col>
      <xdr:colOff>444500</xdr:colOff>
      <xdr:row>4</xdr:row>
      <xdr:rowOff>94422</xdr:rowOff>
    </xdr:to>
    <xdr:pic>
      <xdr:nvPicPr>
        <xdr:cNvPr id="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712" y="47625"/>
          <a:ext cx="930413" cy="1046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314325</xdr:colOff>
          <xdr:row>0</xdr:row>
          <xdr:rowOff>28575</xdr:rowOff>
        </xdr:from>
        <xdr:to>
          <xdr:col>18</xdr:col>
          <xdr:colOff>142875</xdr:colOff>
          <xdr:row>1</xdr:row>
          <xdr:rowOff>171450</xdr:rowOff>
        </xdr:to>
        <xdr:pic>
          <xdr:nvPicPr>
            <xdr:cNvPr id="3" name="SigiloPic"/>
            <xdr:cNvPicPr>
              <a:picLocks noChangeArrowheads="1"/>
              <a:extLst>
                <a:ext uri="{84589F7E-364E-4C9E-8A38-B11213B215E9}">
                  <a14:cameraTool cellRange="[2]PO!$T$1:$T$2" spid="_x0000_s2073"/>
                </a:ext>
              </a:extLst>
            </xdr:cNvPicPr>
          </xdr:nvPicPr>
          <xdr:blipFill>
            <a:blip xmlns:r="http://schemas.openxmlformats.org/officeDocument/2006/relationships" r:embed="rId1"/>
            <a:srcRect/>
            <a:stretch>
              <a:fillRect/>
            </a:stretch>
          </xdr:blipFill>
          <xdr:spPr bwMode="auto">
            <a:xfrm>
              <a:off x="10067925" y="28575"/>
              <a:ext cx="1047750" cy="33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5%20-%20Vi&#225;rios\Serra%20Dourador%20-%20KEIKO%20OTA%20250000000\MO%2027.476v002%20-%20BDI_R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20Vi&#225;rios/Recape%202017/CR%201039.006-412017-R$%20987.600,00%20-%20N&#205;VEL%20II/Planilhas%20modelo%20Caix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PO"/>
      <sheetName val="PLQ"/>
      <sheetName val="CFF"/>
      <sheetName val="MO 27.476v002 - BDI_R01"/>
    </sheetNames>
    <definedNames>
      <definedName name="BDI_add"/>
    </definedNames>
    <sheetDataSet>
      <sheetData sheetId="0">
        <row r="23">
          <cell r="A23" t="str">
            <v>1029.642-02/2016</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BDI (1)"/>
      <sheetName val="PO"/>
      <sheetName val="PLQ"/>
      <sheetName val="CFF"/>
    </sheetNames>
    <sheetDataSet>
      <sheetData sheetId="0"/>
      <sheetData sheetId="1"/>
      <sheetData sheetId="2">
        <row r="12">
          <cell r="P12">
            <v>0</v>
          </cell>
        </row>
      </sheetData>
      <sheetData sheetId="3"/>
      <sheetData sheetId="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0"/>
  <sheetViews>
    <sheetView tabSelected="1" view="pageBreakPreview" topLeftCell="H34" zoomScale="85" zoomScaleNormal="115" zoomScaleSheetLayoutView="85" workbookViewId="0">
      <selection activeCell="Y52" sqref="Y52"/>
    </sheetView>
  </sheetViews>
  <sheetFormatPr defaultColWidth="0" defaultRowHeight="21.75" customHeight="1" x14ac:dyDescent="0.2"/>
  <cols>
    <col min="1" max="1" width="30.28515625" style="1" hidden="1" customWidth="1"/>
    <col min="2" max="3" width="9.140625" style="1" hidden="1" customWidth="1"/>
    <col min="4" max="4" width="23.5703125" style="1" hidden="1" customWidth="1"/>
    <col min="5" max="7" width="9.140625" style="1" hidden="1" customWidth="1"/>
    <col min="8" max="8" width="7.85546875" style="1" customWidth="1"/>
    <col min="9" max="11" width="10.7109375" style="29" customWidth="1"/>
    <col min="12" max="12" width="12" style="29" customWidth="1"/>
    <col min="13" max="18" width="10.7109375" style="1" customWidth="1"/>
    <col min="19" max="19" width="4.42578125" style="1" customWidth="1"/>
    <col min="20" max="264" width="9.140625" style="1" customWidth="1"/>
    <col min="265" max="274" width="10.7109375" style="1" customWidth="1"/>
    <col min="275" max="275" width="4.42578125" style="1" customWidth="1"/>
    <col min="276" max="277" width="9.140625" style="1" customWidth="1"/>
    <col min="278" max="512" width="0" style="1" hidden="1"/>
    <col min="513" max="520" width="0" style="1" hidden="1" customWidth="1"/>
    <col min="521" max="530" width="10.7109375" style="1" customWidth="1"/>
    <col min="531" max="531" width="4.42578125" style="1" customWidth="1"/>
    <col min="532" max="533" width="9.140625" style="1" customWidth="1"/>
    <col min="534" max="768" width="0" style="1" hidden="1"/>
    <col min="769" max="776" width="0" style="1" hidden="1" customWidth="1"/>
    <col min="777" max="786" width="10.7109375" style="1" customWidth="1"/>
    <col min="787" max="787" width="4.42578125" style="1" customWidth="1"/>
    <col min="788" max="789" width="9.140625" style="1" customWidth="1"/>
    <col min="790" max="1024" width="0" style="1" hidden="1"/>
    <col min="1025" max="1032" width="0" style="1" hidden="1" customWidth="1"/>
    <col min="1033" max="1042" width="10.7109375" style="1" customWidth="1"/>
    <col min="1043" max="1043" width="4.42578125" style="1" customWidth="1"/>
    <col min="1044" max="1045" width="9.140625" style="1" customWidth="1"/>
    <col min="1046" max="1280" width="0" style="1" hidden="1"/>
    <col min="1281" max="1288" width="0" style="1" hidden="1" customWidth="1"/>
    <col min="1289" max="1298" width="10.7109375" style="1" customWidth="1"/>
    <col min="1299" max="1299" width="4.42578125" style="1" customWidth="1"/>
    <col min="1300" max="1301" width="9.140625" style="1" customWidth="1"/>
    <col min="1302" max="1536" width="0" style="1" hidden="1"/>
    <col min="1537" max="1544" width="0" style="1" hidden="1" customWidth="1"/>
    <col min="1545" max="1554" width="10.7109375" style="1" customWidth="1"/>
    <col min="1555" max="1555" width="4.42578125" style="1" customWidth="1"/>
    <col min="1556" max="1557" width="9.140625" style="1" customWidth="1"/>
    <col min="1558" max="1792" width="0" style="1" hidden="1"/>
    <col min="1793" max="1800" width="0" style="1" hidden="1" customWidth="1"/>
    <col min="1801" max="1810" width="10.7109375" style="1" customWidth="1"/>
    <col min="1811" max="1811" width="4.42578125" style="1" customWidth="1"/>
    <col min="1812" max="1813" width="9.140625" style="1" customWidth="1"/>
    <col min="1814" max="2048" width="0" style="1" hidden="1"/>
    <col min="2049" max="2056" width="0" style="1" hidden="1" customWidth="1"/>
    <col min="2057" max="2066" width="10.7109375" style="1" customWidth="1"/>
    <col min="2067" max="2067" width="4.42578125" style="1" customWidth="1"/>
    <col min="2068" max="2069" width="9.140625" style="1" customWidth="1"/>
    <col min="2070" max="2304" width="0" style="1" hidden="1"/>
    <col min="2305" max="2312" width="0" style="1" hidden="1" customWidth="1"/>
    <col min="2313" max="2322" width="10.7109375" style="1" customWidth="1"/>
    <col min="2323" max="2323" width="4.42578125" style="1" customWidth="1"/>
    <col min="2324" max="2325" width="9.140625" style="1" customWidth="1"/>
    <col min="2326" max="2560" width="0" style="1" hidden="1"/>
    <col min="2561" max="2568" width="0" style="1" hidden="1" customWidth="1"/>
    <col min="2569" max="2578" width="10.7109375" style="1" customWidth="1"/>
    <col min="2579" max="2579" width="4.42578125" style="1" customWidth="1"/>
    <col min="2580" max="2581" width="9.140625" style="1" customWidth="1"/>
    <col min="2582" max="2816" width="0" style="1" hidden="1"/>
    <col min="2817" max="2824" width="0" style="1" hidden="1" customWidth="1"/>
    <col min="2825" max="2834" width="10.7109375" style="1" customWidth="1"/>
    <col min="2835" max="2835" width="4.42578125" style="1" customWidth="1"/>
    <col min="2836" max="2837" width="9.140625" style="1" customWidth="1"/>
    <col min="2838" max="3072" width="0" style="1" hidden="1"/>
    <col min="3073" max="3080" width="0" style="1" hidden="1" customWidth="1"/>
    <col min="3081" max="3090" width="10.7109375" style="1" customWidth="1"/>
    <col min="3091" max="3091" width="4.42578125" style="1" customWidth="1"/>
    <col min="3092" max="3093" width="9.140625" style="1" customWidth="1"/>
    <col min="3094" max="3328" width="0" style="1" hidden="1"/>
    <col min="3329" max="3336" width="0" style="1" hidden="1" customWidth="1"/>
    <col min="3337" max="3346" width="10.7109375" style="1" customWidth="1"/>
    <col min="3347" max="3347" width="4.42578125" style="1" customWidth="1"/>
    <col min="3348" max="3349" width="9.140625" style="1" customWidth="1"/>
    <col min="3350" max="3584" width="0" style="1" hidden="1"/>
    <col min="3585" max="3592" width="0" style="1" hidden="1" customWidth="1"/>
    <col min="3593" max="3602" width="10.7109375" style="1" customWidth="1"/>
    <col min="3603" max="3603" width="4.42578125" style="1" customWidth="1"/>
    <col min="3604" max="3605" width="9.140625" style="1" customWidth="1"/>
    <col min="3606" max="3840" width="0" style="1" hidden="1"/>
    <col min="3841" max="3848" width="0" style="1" hidden="1" customWidth="1"/>
    <col min="3849" max="3858" width="10.7109375" style="1" customWidth="1"/>
    <col min="3859" max="3859" width="4.42578125" style="1" customWidth="1"/>
    <col min="3860" max="3861" width="9.140625" style="1" customWidth="1"/>
    <col min="3862" max="4096" width="0" style="1" hidden="1"/>
    <col min="4097" max="4104" width="0" style="1" hidden="1" customWidth="1"/>
    <col min="4105" max="4114" width="10.7109375" style="1" customWidth="1"/>
    <col min="4115" max="4115" width="4.42578125" style="1" customWidth="1"/>
    <col min="4116" max="4117" width="9.140625" style="1" customWidth="1"/>
    <col min="4118" max="4352" width="0" style="1" hidden="1"/>
    <col min="4353" max="4360" width="0" style="1" hidden="1" customWidth="1"/>
    <col min="4361" max="4370" width="10.7109375" style="1" customWidth="1"/>
    <col min="4371" max="4371" width="4.42578125" style="1" customWidth="1"/>
    <col min="4372" max="4373" width="9.140625" style="1" customWidth="1"/>
    <col min="4374" max="4608" width="0" style="1" hidden="1"/>
    <col min="4609" max="4616" width="0" style="1" hidden="1" customWidth="1"/>
    <col min="4617" max="4626" width="10.7109375" style="1" customWidth="1"/>
    <col min="4627" max="4627" width="4.42578125" style="1" customWidth="1"/>
    <col min="4628" max="4629" width="9.140625" style="1" customWidth="1"/>
    <col min="4630" max="4864" width="0" style="1" hidden="1"/>
    <col min="4865" max="4872" width="0" style="1" hidden="1" customWidth="1"/>
    <col min="4873" max="4882" width="10.7109375" style="1" customWidth="1"/>
    <col min="4883" max="4883" width="4.42578125" style="1" customWidth="1"/>
    <col min="4884" max="4885" width="9.140625" style="1" customWidth="1"/>
    <col min="4886" max="5120" width="0" style="1" hidden="1"/>
    <col min="5121" max="5128" width="0" style="1" hidden="1" customWidth="1"/>
    <col min="5129" max="5138" width="10.7109375" style="1" customWidth="1"/>
    <col min="5139" max="5139" width="4.42578125" style="1" customWidth="1"/>
    <col min="5140" max="5141" width="9.140625" style="1" customWidth="1"/>
    <col min="5142" max="5376" width="0" style="1" hidden="1"/>
    <col min="5377" max="5384" width="0" style="1" hidden="1" customWidth="1"/>
    <col min="5385" max="5394" width="10.7109375" style="1" customWidth="1"/>
    <col min="5395" max="5395" width="4.42578125" style="1" customWidth="1"/>
    <col min="5396" max="5397" width="9.140625" style="1" customWidth="1"/>
    <col min="5398" max="5632" width="0" style="1" hidden="1"/>
    <col min="5633" max="5640" width="0" style="1" hidden="1" customWidth="1"/>
    <col min="5641" max="5650" width="10.7109375" style="1" customWidth="1"/>
    <col min="5651" max="5651" width="4.42578125" style="1" customWidth="1"/>
    <col min="5652" max="5653" width="9.140625" style="1" customWidth="1"/>
    <col min="5654" max="5888" width="0" style="1" hidden="1"/>
    <col min="5889" max="5896" width="0" style="1" hidden="1" customWidth="1"/>
    <col min="5897" max="5906" width="10.7109375" style="1" customWidth="1"/>
    <col min="5907" max="5907" width="4.42578125" style="1" customWidth="1"/>
    <col min="5908" max="5909" width="9.140625" style="1" customWidth="1"/>
    <col min="5910" max="6144" width="0" style="1" hidden="1"/>
    <col min="6145" max="6152" width="0" style="1" hidden="1" customWidth="1"/>
    <col min="6153" max="6162" width="10.7109375" style="1" customWidth="1"/>
    <col min="6163" max="6163" width="4.42578125" style="1" customWidth="1"/>
    <col min="6164" max="6165" width="9.140625" style="1" customWidth="1"/>
    <col min="6166" max="6400" width="0" style="1" hidden="1"/>
    <col min="6401" max="6408" width="0" style="1" hidden="1" customWidth="1"/>
    <col min="6409" max="6418" width="10.7109375" style="1" customWidth="1"/>
    <col min="6419" max="6419" width="4.42578125" style="1" customWidth="1"/>
    <col min="6420" max="6421" width="9.140625" style="1" customWidth="1"/>
    <col min="6422" max="6656" width="0" style="1" hidden="1"/>
    <col min="6657" max="6664" width="0" style="1" hidden="1" customWidth="1"/>
    <col min="6665" max="6674" width="10.7109375" style="1" customWidth="1"/>
    <col min="6675" max="6675" width="4.42578125" style="1" customWidth="1"/>
    <col min="6676" max="6677" width="9.140625" style="1" customWidth="1"/>
    <col min="6678" max="6912" width="0" style="1" hidden="1"/>
    <col min="6913" max="6920" width="0" style="1" hidden="1" customWidth="1"/>
    <col min="6921" max="6930" width="10.7109375" style="1" customWidth="1"/>
    <col min="6931" max="6931" width="4.42578125" style="1" customWidth="1"/>
    <col min="6932" max="6933" width="9.140625" style="1" customWidth="1"/>
    <col min="6934" max="7168" width="0" style="1" hidden="1"/>
    <col min="7169" max="7176" width="0" style="1" hidden="1" customWidth="1"/>
    <col min="7177" max="7186" width="10.7109375" style="1" customWidth="1"/>
    <col min="7187" max="7187" width="4.42578125" style="1" customWidth="1"/>
    <col min="7188" max="7189" width="9.140625" style="1" customWidth="1"/>
    <col min="7190" max="7424" width="0" style="1" hidden="1"/>
    <col min="7425" max="7432" width="0" style="1" hidden="1" customWidth="1"/>
    <col min="7433" max="7442" width="10.7109375" style="1" customWidth="1"/>
    <col min="7443" max="7443" width="4.42578125" style="1" customWidth="1"/>
    <col min="7444" max="7445" width="9.140625" style="1" customWidth="1"/>
    <col min="7446" max="7680" width="0" style="1" hidden="1"/>
    <col min="7681" max="7688" width="0" style="1" hidden="1" customWidth="1"/>
    <col min="7689" max="7698" width="10.7109375" style="1" customWidth="1"/>
    <col min="7699" max="7699" width="4.42578125" style="1" customWidth="1"/>
    <col min="7700" max="7701" width="9.140625" style="1" customWidth="1"/>
    <col min="7702" max="7936" width="0" style="1" hidden="1"/>
    <col min="7937" max="7944" width="0" style="1" hidden="1" customWidth="1"/>
    <col min="7945" max="7954" width="10.7109375" style="1" customWidth="1"/>
    <col min="7955" max="7955" width="4.42578125" style="1" customWidth="1"/>
    <col min="7956" max="7957" width="9.140625" style="1" customWidth="1"/>
    <col min="7958" max="8192" width="0" style="1" hidden="1"/>
    <col min="8193" max="8200" width="0" style="1" hidden="1" customWidth="1"/>
    <col min="8201" max="8210" width="10.7109375" style="1" customWidth="1"/>
    <col min="8211" max="8211" width="4.42578125" style="1" customWidth="1"/>
    <col min="8212" max="8213" width="9.140625" style="1" customWidth="1"/>
    <col min="8214" max="8448" width="0" style="1" hidden="1"/>
    <col min="8449" max="8456" width="0" style="1" hidden="1" customWidth="1"/>
    <col min="8457" max="8466" width="10.7109375" style="1" customWidth="1"/>
    <col min="8467" max="8467" width="4.42578125" style="1" customWidth="1"/>
    <col min="8468" max="8469" width="9.140625" style="1" customWidth="1"/>
    <col min="8470" max="8704" width="0" style="1" hidden="1"/>
    <col min="8705" max="8712" width="0" style="1" hidden="1" customWidth="1"/>
    <col min="8713" max="8722" width="10.7109375" style="1" customWidth="1"/>
    <col min="8723" max="8723" width="4.42578125" style="1" customWidth="1"/>
    <col min="8724" max="8725" width="9.140625" style="1" customWidth="1"/>
    <col min="8726" max="8960" width="0" style="1" hidden="1"/>
    <col min="8961" max="8968" width="0" style="1" hidden="1" customWidth="1"/>
    <col min="8969" max="8978" width="10.7109375" style="1" customWidth="1"/>
    <col min="8979" max="8979" width="4.42578125" style="1" customWidth="1"/>
    <col min="8980" max="8981" width="9.140625" style="1" customWidth="1"/>
    <col min="8982" max="9216" width="0" style="1" hidden="1"/>
    <col min="9217" max="9224" width="0" style="1" hidden="1" customWidth="1"/>
    <col min="9225" max="9234" width="10.7109375" style="1" customWidth="1"/>
    <col min="9235" max="9235" width="4.42578125" style="1" customWidth="1"/>
    <col min="9236" max="9237" width="9.140625" style="1" customWidth="1"/>
    <col min="9238" max="9472" width="0" style="1" hidden="1"/>
    <col min="9473" max="9480" width="0" style="1" hidden="1" customWidth="1"/>
    <col min="9481" max="9490" width="10.7109375" style="1" customWidth="1"/>
    <col min="9491" max="9491" width="4.42578125" style="1" customWidth="1"/>
    <col min="9492" max="9493" width="9.140625" style="1" customWidth="1"/>
    <col min="9494" max="9728" width="0" style="1" hidden="1"/>
    <col min="9729" max="9736" width="0" style="1" hidden="1" customWidth="1"/>
    <col min="9737" max="9746" width="10.7109375" style="1" customWidth="1"/>
    <col min="9747" max="9747" width="4.42578125" style="1" customWidth="1"/>
    <col min="9748" max="9749" width="9.140625" style="1" customWidth="1"/>
    <col min="9750" max="9984" width="0" style="1" hidden="1"/>
    <col min="9985" max="9992" width="0" style="1" hidden="1" customWidth="1"/>
    <col min="9993" max="10002" width="10.7109375" style="1" customWidth="1"/>
    <col min="10003" max="10003" width="4.42578125" style="1" customWidth="1"/>
    <col min="10004" max="10005" width="9.140625" style="1" customWidth="1"/>
    <col min="10006" max="10240" width="0" style="1" hidden="1"/>
    <col min="10241" max="10248" width="0" style="1" hidden="1" customWidth="1"/>
    <col min="10249" max="10258" width="10.7109375" style="1" customWidth="1"/>
    <col min="10259" max="10259" width="4.42578125" style="1" customWidth="1"/>
    <col min="10260" max="10261" width="9.140625" style="1" customWidth="1"/>
    <col min="10262" max="10496" width="0" style="1" hidden="1"/>
    <col min="10497" max="10504" width="0" style="1" hidden="1" customWidth="1"/>
    <col min="10505" max="10514" width="10.7109375" style="1" customWidth="1"/>
    <col min="10515" max="10515" width="4.42578125" style="1" customWidth="1"/>
    <col min="10516" max="10517" width="9.140625" style="1" customWidth="1"/>
    <col min="10518" max="10752" width="0" style="1" hidden="1"/>
    <col min="10753" max="10760" width="0" style="1" hidden="1" customWidth="1"/>
    <col min="10761" max="10770" width="10.7109375" style="1" customWidth="1"/>
    <col min="10771" max="10771" width="4.42578125" style="1" customWidth="1"/>
    <col min="10772" max="10773" width="9.140625" style="1" customWidth="1"/>
    <col min="10774" max="11008" width="0" style="1" hidden="1"/>
    <col min="11009" max="11016" width="0" style="1" hidden="1" customWidth="1"/>
    <col min="11017" max="11026" width="10.7109375" style="1" customWidth="1"/>
    <col min="11027" max="11027" width="4.42578125" style="1" customWidth="1"/>
    <col min="11028" max="11029" width="9.140625" style="1" customWidth="1"/>
    <col min="11030" max="11264" width="0" style="1" hidden="1"/>
    <col min="11265" max="11272" width="0" style="1" hidden="1" customWidth="1"/>
    <col min="11273" max="11282" width="10.7109375" style="1" customWidth="1"/>
    <col min="11283" max="11283" width="4.42578125" style="1" customWidth="1"/>
    <col min="11284" max="11285" width="9.140625" style="1" customWidth="1"/>
    <col min="11286" max="11520" width="0" style="1" hidden="1"/>
    <col min="11521" max="11528" width="0" style="1" hidden="1" customWidth="1"/>
    <col min="11529" max="11538" width="10.7109375" style="1" customWidth="1"/>
    <col min="11539" max="11539" width="4.42578125" style="1" customWidth="1"/>
    <col min="11540" max="11541" width="9.140625" style="1" customWidth="1"/>
    <col min="11542" max="11776" width="0" style="1" hidden="1"/>
    <col min="11777" max="11784" width="0" style="1" hidden="1" customWidth="1"/>
    <col min="11785" max="11794" width="10.7109375" style="1" customWidth="1"/>
    <col min="11795" max="11795" width="4.42578125" style="1" customWidth="1"/>
    <col min="11796" max="11797" width="9.140625" style="1" customWidth="1"/>
    <col min="11798" max="12032" width="0" style="1" hidden="1"/>
    <col min="12033" max="12040" width="0" style="1" hidden="1" customWidth="1"/>
    <col min="12041" max="12050" width="10.7109375" style="1" customWidth="1"/>
    <col min="12051" max="12051" width="4.42578125" style="1" customWidth="1"/>
    <col min="12052" max="12053" width="9.140625" style="1" customWidth="1"/>
    <col min="12054" max="12288" width="0" style="1" hidden="1"/>
    <col min="12289" max="12296" width="0" style="1" hidden="1" customWidth="1"/>
    <col min="12297" max="12306" width="10.7109375" style="1" customWidth="1"/>
    <col min="12307" max="12307" width="4.42578125" style="1" customWidth="1"/>
    <col min="12308" max="12309" width="9.140625" style="1" customWidth="1"/>
    <col min="12310" max="12544" width="0" style="1" hidden="1"/>
    <col min="12545" max="12552" width="0" style="1" hidden="1" customWidth="1"/>
    <col min="12553" max="12562" width="10.7109375" style="1" customWidth="1"/>
    <col min="12563" max="12563" width="4.42578125" style="1" customWidth="1"/>
    <col min="12564" max="12565" width="9.140625" style="1" customWidth="1"/>
    <col min="12566" max="12800" width="0" style="1" hidden="1"/>
    <col min="12801" max="12808" width="0" style="1" hidden="1" customWidth="1"/>
    <col min="12809" max="12818" width="10.7109375" style="1" customWidth="1"/>
    <col min="12819" max="12819" width="4.42578125" style="1" customWidth="1"/>
    <col min="12820" max="12821" width="9.140625" style="1" customWidth="1"/>
    <col min="12822" max="13056" width="0" style="1" hidden="1"/>
    <col min="13057" max="13064" width="0" style="1" hidden="1" customWidth="1"/>
    <col min="13065" max="13074" width="10.7109375" style="1" customWidth="1"/>
    <col min="13075" max="13075" width="4.42578125" style="1" customWidth="1"/>
    <col min="13076" max="13077" width="9.140625" style="1" customWidth="1"/>
    <col min="13078" max="13312" width="0" style="1" hidden="1"/>
    <col min="13313" max="13320" width="0" style="1" hidden="1" customWidth="1"/>
    <col min="13321" max="13330" width="10.7109375" style="1" customWidth="1"/>
    <col min="13331" max="13331" width="4.42578125" style="1" customWidth="1"/>
    <col min="13332" max="13333" width="9.140625" style="1" customWidth="1"/>
    <col min="13334" max="13568" width="0" style="1" hidden="1"/>
    <col min="13569" max="13576" width="0" style="1" hidden="1" customWidth="1"/>
    <col min="13577" max="13586" width="10.7109375" style="1" customWidth="1"/>
    <col min="13587" max="13587" width="4.42578125" style="1" customWidth="1"/>
    <col min="13588" max="13589" width="9.140625" style="1" customWidth="1"/>
    <col min="13590" max="13824" width="0" style="1" hidden="1"/>
    <col min="13825" max="13832" width="0" style="1" hidden="1" customWidth="1"/>
    <col min="13833" max="13842" width="10.7109375" style="1" customWidth="1"/>
    <col min="13843" max="13843" width="4.42578125" style="1" customWidth="1"/>
    <col min="13844" max="13845" width="9.140625" style="1" customWidth="1"/>
    <col min="13846" max="14080" width="0" style="1" hidden="1"/>
    <col min="14081" max="14088" width="0" style="1" hidden="1" customWidth="1"/>
    <col min="14089" max="14098" width="10.7109375" style="1" customWidth="1"/>
    <col min="14099" max="14099" width="4.42578125" style="1" customWidth="1"/>
    <col min="14100" max="14101" width="9.140625" style="1" customWidth="1"/>
    <col min="14102" max="14336" width="0" style="1" hidden="1"/>
    <col min="14337" max="14344" width="0" style="1" hidden="1" customWidth="1"/>
    <col min="14345" max="14354" width="10.7109375" style="1" customWidth="1"/>
    <col min="14355" max="14355" width="4.42578125" style="1" customWidth="1"/>
    <col min="14356" max="14357" width="9.140625" style="1" customWidth="1"/>
    <col min="14358" max="14592" width="0" style="1" hidden="1"/>
    <col min="14593" max="14600" width="0" style="1" hidden="1" customWidth="1"/>
    <col min="14601" max="14610" width="10.7109375" style="1" customWidth="1"/>
    <col min="14611" max="14611" width="4.42578125" style="1" customWidth="1"/>
    <col min="14612" max="14613" width="9.140625" style="1" customWidth="1"/>
    <col min="14614" max="14848" width="0" style="1" hidden="1"/>
    <col min="14849" max="14856" width="0" style="1" hidden="1" customWidth="1"/>
    <col min="14857" max="14866" width="10.7109375" style="1" customWidth="1"/>
    <col min="14867" max="14867" width="4.42578125" style="1" customWidth="1"/>
    <col min="14868" max="14869" width="9.140625" style="1" customWidth="1"/>
    <col min="14870" max="15104" width="0" style="1" hidden="1"/>
    <col min="15105" max="15112" width="0" style="1" hidden="1" customWidth="1"/>
    <col min="15113" max="15122" width="10.7109375" style="1" customWidth="1"/>
    <col min="15123" max="15123" width="4.42578125" style="1" customWidth="1"/>
    <col min="15124" max="15125" width="9.140625" style="1" customWidth="1"/>
    <col min="15126" max="15360" width="0" style="1" hidden="1"/>
    <col min="15361" max="15368" width="0" style="1" hidden="1" customWidth="1"/>
    <col min="15369" max="15378" width="10.7109375" style="1" customWidth="1"/>
    <col min="15379" max="15379" width="4.42578125" style="1" customWidth="1"/>
    <col min="15380" max="15381" width="9.140625" style="1" customWidth="1"/>
    <col min="15382" max="15616" width="0" style="1" hidden="1"/>
    <col min="15617" max="15624" width="0" style="1" hidden="1" customWidth="1"/>
    <col min="15625" max="15634" width="10.7109375" style="1" customWidth="1"/>
    <col min="15635" max="15635" width="4.42578125" style="1" customWidth="1"/>
    <col min="15636" max="15637" width="9.140625" style="1" customWidth="1"/>
    <col min="15638" max="15872" width="0" style="1" hidden="1"/>
    <col min="15873" max="15880" width="0" style="1" hidden="1" customWidth="1"/>
    <col min="15881" max="15890" width="10.7109375" style="1" customWidth="1"/>
    <col min="15891" max="15891" width="4.42578125" style="1" customWidth="1"/>
    <col min="15892" max="15893" width="9.140625" style="1" customWidth="1"/>
    <col min="15894" max="16128" width="0" style="1" hidden="1"/>
    <col min="16129" max="16136" width="0" style="1" hidden="1" customWidth="1"/>
    <col min="16137" max="16146" width="10.7109375" style="1" customWidth="1"/>
    <col min="16147" max="16147" width="4.42578125" style="1" customWidth="1"/>
    <col min="16148" max="16149" width="9.140625" style="1" customWidth="1"/>
    <col min="16150" max="16384" width="0" style="1" hidden="1"/>
  </cols>
  <sheetData>
    <row r="1" spans="1:19" ht="21.75" customHeight="1" x14ac:dyDescent="0.2">
      <c r="K1" s="70" t="s">
        <v>55</v>
      </c>
      <c r="L1" s="70"/>
      <c r="M1" s="70"/>
      <c r="N1" s="70"/>
      <c r="O1" s="70"/>
      <c r="P1" s="70"/>
      <c r="Q1" s="70"/>
      <c r="R1" s="70"/>
    </row>
    <row r="2" spans="1:19" ht="21.75" customHeight="1" x14ac:dyDescent="0.2">
      <c r="K2" s="71" t="s">
        <v>56</v>
      </c>
      <c r="L2" s="71"/>
      <c r="M2" s="71"/>
      <c r="N2" s="71"/>
      <c r="O2" s="71"/>
      <c r="P2" s="71"/>
      <c r="Q2" s="71"/>
      <c r="R2" s="71"/>
    </row>
    <row r="3" spans="1:19" ht="21.75" customHeight="1" x14ac:dyDescent="0.2">
      <c r="K3" s="72" t="s">
        <v>64</v>
      </c>
      <c r="L3" s="72"/>
      <c r="M3" s="72"/>
      <c r="N3" s="72"/>
      <c r="O3" s="72"/>
      <c r="P3" s="72"/>
      <c r="Q3" s="72"/>
      <c r="R3" s="72"/>
    </row>
    <row r="4" spans="1:19" ht="15" customHeight="1" x14ac:dyDescent="0.2">
      <c r="E4" s="2" t="s">
        <v>0</v>
      </c>
      <c r="F4" s="2" t="s">
        <v>1</v>
      </c>
      <c r="G4" s="2" t="s">
        <v>2</v>
      </c>
      <c r="I4" s="1"/>
      <c r="J4" s="1"/>
      <c r="K4" s="69"/>
      <c r="L4" s="69"/>
      <c r="M4" s="69"/>
      <c r="N4" s="69"/>
      <c r="P4" s="23"/>
      <c r="Q4" s="79"/>
      <c r="R4" s="79"/>
    </row>
    <row r="5" spans="1:19" ht="15.75" x14ac:dyDescent="0.25">
      <c r="A5" s="1" t="s">
        <v>3</v>
      </c>
      <c r="B5" s="3" t="s">
        <v>4</v>
      </c>
      <c r="C5" s="1" t="str">
        <f t="shared" ref="C5:C50" si="0">CONCATENATE(A5,"-",B5)</f>
        <v>Construção e Reforma de Edifícios-AC</v>
      </c>
      <c r="E5" s="4">
        <v>0.03</v>
      </c>
      <c r="F5" s="4">
        <v>0.04</v>
      </c>
      <c r="G5" s="4">
        <v>5.5E-2</v>
      </c>
      <c r="I5" s="1"/>
      <c r="J5" s="1"/>
      <c r="K5" s="1"/>
      <c r="L5" s="1"/>
      <c r="N5" s="5" t="s">
        <v>48</v>
      </c>
      <c r="P5" s="23"/>
      <c r="Q5" s="80"/>
      <c r="R5" s="80"/>
    </row>
    <row r="6" spans="1:19" ht="12.75" x14ac:dyDescent="0.2">
      <c r="A6" s="1" t="str">
        <f>A5</f>
        <v>Construção e Reforma de Edifícios</v>
      </c>
      <c r="B6" s="3" t="s">
        <v>5</v>
      </c>
      <c r="C6" s="1" t="str">
        <f t="shared" si="0"/>
        <v>Construção e Reforma de Edifícios-SG</v>
      </c>
      <c r="E6" s="4">
        <v>8.0000000000000002E-3</v>
      </c>
      <c r="F6" s="4">
        <v>8.0000000000000002E-3</v>
      </c>
      <c r="G6" s="4">
        <v>0.01</v>
      </c>
      <c r="I6" s="1"/>
      <c r="J6" s="1"/>
      <c r="K6" s="1"/>
      <c r="L6" s="1"/>
      <c r="P6" s="23"/>
      <c r="Q6" s="23"/>
      <c r="R6" s="23"/>
    </row>
    <row r="7" spans="1:19" s="29" customFormat="1" ht="19.5" customHeight="1" x14ac:dyDescent="0.25">
      <c r="A7" s="29" t="str">
        <f>A6</f>
        <v>Construção e Reforma de Edifícios</v>
      </c>
      <c r="B7" s="37" t="s">
        <v>6</v>
      </c>
      <c r="C7" s="29" t="str">
        <f t="shared" si="0"/>
        <v>Construção e Reforma de Edifícios-R</v>
      </c>
      <c r="E7" s="38">
        <v>9.7000000000000003E-3</v>
      </c>
      <c r="F7" s="38">
        <v>1.2699999999999999E-2</v>
      </c>
      <c r="G7" s="38">
        <v>1.2699999999999999E-2</v>
      </c>
      <c r="I7" s="43" t="s">
        <v>57</v>
      </c>
      <c r="J7" s="29" t="s">
        <v>60</v>
      </c>
      <c r="L7" s="39"/>
      <c r="M7" s="39"/>
      <c r="N7" s="39"/>
      <c r="O7" s="39"/>
      <c r="P7" s="39"/>
      <c r="Q7" s="39"/>
      <c r="R7" s="39"/>
    </row>
    <row r="8" spans="1:19" s="29" customFormat="1" ht="19.5" customHeight="1" x14ac:dyDescent="0.25">
      <c r="A8" s="29" t="str">
        <f>A7</f>
        <v>Construção e Reforma de Edifícios</v>
      </c>
      <c r="B8" s="37" t="s">
        <v>7</v>
      </c>
      <c r="C8" s="29" t="str">
        <f t="shared" si="0"/>
        <v>Construção e Reforma de Edifícios-DF</v>
      </c>
      <c r="E8" s="38">
        <v>5.8999999999999999E-3</v>
      </c>
      <c r="F8" s="38">
        <v>1.23E-2</v>
      </c>
      <c r="G8" s="38">
        <v>1.3899999999999999E-2</v>
      </c>
      <c r="I8" s="43" t="s">
        <v>61</v>
      </c>
      <c r="L8" s="40"/>
      <c r="M8" s="40"/>
      <c r="N8" s="40"/>
      <c r="O8" s="40"/>
      <c r="P8" s="40"/>
      <c r="Q8" s="40"/>
      <c r="R8" s="40"/>
      <c r="S8" s="41"/>
    </row>
    <row r="9" spans="1:19" s="29" customFormat="1" ht="19.5" customHeight="1" x14ac:dyDescent="0.25">
      <c r="A9" s="29" t="str">
        <f>A8</f>
        <v>Construção e Reforma de Edifícios</v>
      </c>
      <c r="B9" s="37" t="s">
        <v>8</v>
      </c>
      <c r="C9" s="29" t="str">
        <f t="shared" si="0"/>
        <v>Construção e Reforma de Edifícios-L</v>
      </c>
      <c r="E9" s="38">
        <v>6.1600000000000002E-2</v>
      </c>
      <c r="F9" s="38">
        <v>7.400000000000001E-2</v>
      </c>
      <c r="G9" s="38">
        <v>8.9600000000000013E-2</v>
      </c>
      <c r="I9" s="43" t="s">
        <v>58</v>
      </c>
      <c r="J9" s="29" t="s">
        <v>62</v>
      </c>
      <c r="K9" s="42"/>
      <c r="L9" s="42"/>
      <c r="M9" s="42"/>
      <c r="N9" s="42"/>
      <c r="O9" s="42"/>
      <c r="P9" s="42"/>
      <c r="Q9" s="42"/>
      <c r="R9" s="42"/>
    </row>
    <row r="10" spans="1:19" s="29" customFormat="1" ht="19.5" customHeight="1" x14ac:dyDescent="0.25">
      <c r="A10" s="29" t="str">
        <f>A9</f>
        <v>Construção e Reforma de Edifícios</v>
      </c>
      <c r="B10" s="7" t="s">
        <v>9</v>
      </c>
      <c r="C10" s="29" t="str">
        <f t="shared" si="0"/>
        <v>Construção e Reforma de Edifícios-BDI PAD</v>
      </c>
      <c r="E10" s="38">
        <v>0.2034</v>
      </c>
      <c r="F10" s="38">
        <v>0.22120000000000001</v>
      </c>
      <c r="G10" s="38">
        <v>0.25</v>
      </c>
      <c r="I10" s="43"/>
      <c r="K10" s="39"/>
      <c r="L10" s="39"/>
      <c r="M10" s="39"/>
      <c r="N10" s="39"/>
      <c r="O10" s="39"/>
      <c r="P10" s="39"/>
      <c r="Q10" s="39"/>
      <c r="R10" s="39"/>
    </row>
    <row r="11" spans="1:19" ht="12.75" x14ac:dyDescent="0.2">
      <c r="A11" s="1" t="s">
        <v>10</v>
      </c>
      <c r="B11" s="3" t="s">
        <v>4</v>
      </c>
      <c r="C11" s="1" t="str">
        <f t="shared" si="0"/>
        <v>Construção de Praças Urbanas, Rodovias, Ferrovias e recapeamento e pavimentação de vias urbanas-AC</v>
      </c>
      <c r="E11" s="4">
        <v>3.7999999999999999E-2</v>
      </c>
      <c r="F11" s="4">
        <v>4.0099999999999997E-2</v>
      </c>
      <c r="G11" s="4">
        <v>4.6699999999999998E-2</v>
      </c>
      <c r="I11" s="36"/>
      <c r="J11" s="36"/>
      <c r="K11" s="36"/>
      <c r="L11" s="36"/>
      <c r="M11" s="36"/>
      <c r="N11" s="36"/>
      <c r="O11" s="36"/>
      <c r="P11" s="36"/>
      <c r="Q11" s="36"/>
      <c r="R11" s="36"/>
    </row>
    <row r="12" spans="1:19" ht="6" customHeight="1" x14ac:dyDescent="0.2">
      <c r="A12" s="1" t="s">
        <v>10</v>
      </c>
      <c r="B12" s="3" t="s">
        <v>5</v>
      </c>
      <c r="C12" s="1" t="str">
        <f t="shared" si="0"/>
        <v>Construção de Praças Urbanas, Rodovias, Ferrovias e recapeamento e pavimentação de vias urbanas-SG</v>
      </c>
      <c r="E12" s="4">
        <v>3.2000000000000002E-3</v>
      </c>
      <c r="F12" s="4">
        <v>4.0000000000000001E-3</v>
      </c>
      <c r="G12" s="4">
        <v>7.4000000000000003E-3</v>
      </c>
      <c r="I12" s="6"/>
      <c r="J12" s="6"/>
      <c r="K12" s="6"/>
      <c r="L12" s="6"/>
      <c r="M12" s="6"/>
      <c r="N12" s="6"/>
      <c r="O12" s="6"/>
      <c r="P12" s="6"/>
      <c r="Q12" s="6"/>
      <c r="R12" s="6"/>
    </row>
    <row r="13" spans="1:19" ht="12.75" x14ac:dyDescent="0.2">
      <c r="A13" s="1" t="s">
        <v>10</v>
      </c>
      <c r="B13" s="3" t="s">
        <v>6</v>
      </c>
      <c r="C13" s="1" t="str">
        <f t="shared" si="0"/>
        <v>Construção de Praças Urbanas, Rodovias, Ferrovias e recapeamento e pavimentação de vias urbanas-R</v>
      </c>
      <c r="E13" s="4">
        <v>5.0000000000000001E-3</v>
      </c>
      <c r="F13" s="4">
        <v>5.6000000000000008E-3</v>
      </c>
      <c r="G13" s="4">
        <v>9.7000000000000003E-3</v>
      </c>
      <c r="I13" s="81" t="s">
        <v>11</v>
      </c>
      <c r="J13" s="82"/>
      <c r="K13" s="82"/>
      <c r="L13" s="82"/>
      <c r="M13" s="82"/>
      <c r="N13" s="82"/>
      <c r="O13" s="82"/>
      <c r="P13" s="82"/>
      <c r="Q13" s="81" t="s">
        <v>12</v>
      </c>
      <c r="R13" s="83"/>
    </row>
    <row r="14" spans="1:19" ht="12.75" x14ac:dyDescent="0.2">
      <c r="A14" s="1" t="s">
        <v>10</v>
      </c>
      <c r="B14" s="3" t="s">
        <v>7</v>
      </c>
      <c r="C14" s="1" t="str">
        <f t="shared" si="0"/>
        <v>Construção de Praças Urbanas, Rodovias, Ferrovias e recapeamento e pavimentação de vias urbanas-DF</v>
      </c>
      <c r="E14" s="4">
        <v>1.0200000000000001E-2</v>
      </c>
      <c r="F14" s="4">
        <v>1.11E-2</v>
      </c>
      <c r="G14" s="4">
        <v>1.21E-2</v>
      </c>
      <c r="I14" s="84" t="s">
        <v>10</v>
      </c>
      <c r="J14" s="85"/>
      <c r="K14" s="85"/>
      <c r="L14" s="85"/>
      <c r="M14" s="85"/>
      <c r="N14" s="85"/>
      <c r="O14" s="85"/>
      <c r="P14" s="86"/>
      <c r="Q14" s="87" t="s">
        <v>46</v>
      </c>
      <c r="R14" s="88"/>
    </row>
    <row r="15" spans="1:19" ht="12.75" x14ac:dyDescent="0.2">
      <c r="A15" s="1" t="s">
        <v>10</v>
      </c>
      <c r="B15" s="3" t="s">
        <v>8</v>
      </c>
      <c r="C15" s="1" t="str">
        <f t="shared" si="0"/>
        <v>Construção de Praças Urbanas, Rodovias, Ferrovias e recapeamento e pavimentação de vias urbanas-L</v>
      </c>
      <c r="E15" s="4">
        <v>6.6400000000000001E-2</v>
      </c>
      <c r="F15" s="4">
        <v>7.2999999999999995E-2</v>
      </c>
      <c r="G15" s="4">
        <v>8.6899999999999991E-2</v>
      </c>
      <c r="I15" s="1"/>
      <c r="J15" s="1"/>
      <c r="K15" s="1"/>
      <c r="L15" s="1"/>
    </row>
    <row r="16" spans="1:19" ht="15" customHeight="1" x14ac:dyDescent="0.2">
      <c r="A16" s="1" t="s">
        <v>10</v>
      </c>
      <c r="B16" s="7" t="s">
        <v>9</v>
      </c>
      <c r="C16" s="1" t="str">
        <f t="shared" si="0"/>
        <v>Construção de Praças Urbanas, Rodovias, Ferrovias e recapeamento e pavimentação de vias urbanas-BDI PAD</v>
      </c>
      <c r="E16" s="4">
        <v>0.19600000000000001</v>
      </c>
      <c r="F16" s="4">
        <v>0.2097</v>
      </c>
      <c r="G16" s="4">
        <v>0.24230000000000002</v>
      </c>
      <c r="I16" s="63" t="s">
        <v>13</v>
      </c>
      <c r="J16" s="63"/>
      <c r="K16" s="63"/>
      <c r="L16" s="63"/>
      <c r="M16" s="63"/>
      <c r="N16" s="63"/>
      <c r="O16" s="63"/>
      <c r="P16" s="63"/>
      <c r="Q16" s="64">
        <v>1</v>
      </c>
      <c r="R16" s="64"/>
    </row>
    <row r="17" spans="1:18" ht="15" customHeight="1" x14ac:dyDescent="0.2">
      <c r="A17" s="1" t="s">
        <v>14</v>
      </c>
      <c r="B17" s="3" t="s">
        <v>4</v>
      </c>
      <c r="C17" s="1" t="str">
        <f t="shared" si="0"/>
        <v>Construção de Redes de Abastecimento de Água, Coleta de Esgoto-AC</v>
      </c>
      <c r="E17" s="4">
        <v>3.4300000000000004E-2</v>
      </c>
      <c r="F17" s="4">
        <v>4.9299999999999997E-2</v>
      </c>
      <c r="G17" s="4">
        <v>6.7099999999999993E-2</v>
      </c>
      <c r="I17" s="65" t="s">
        <v>15</v>
      </c>
      <c r="J17" s="65"/>
      <c r="K17" s="65"/>
      <c r="L17" s="65"/>
      <c r="M17" s="65"/>
      <c r="N17" s="65"/>
      <c r="O17" s="65"/>
      <c r="P17" s="65"/>
      <c r="Q17" s="64">
        <v>0.05</v>
      </c>
      <c r="R17" s="64"/>
    </row>
    <row r="18" spans="1:18" ht="12.75" x14ac:dyDescent="0.2">
      <c r="A18" s="1" t="str">
        <f>A17</f>
        <v>Construção de Redes de Abastecimento de Água, Coleta de Esgoto</v>
      </c>
      <c r="B18" s="3" t="s">
        <v>5</v>
      </c>
      <c r="C18" s="1" t="str">
        <f t="shared" si="0"/>
        <v>Construção de Redes de Abastecimento de Água, Coleta de Esgoto-SG</v>
      </c>
      <c r="E18" s="4">
        <v>2.8000000000000004E-3</v>
      </c>
      <c r="F18" s="4">
        <v>4.8999999999999998E-3</v>
      </c>
      <c r="G18" s="4">
        <v>7.4999999999999997E-3</v>
      </c>
      <c r="I18" s="1"/>
      <c r="J18" s="1"/>
      <c r="K18" s="1"/>
      <c r="L18" s="1"/>
    </row>
    <row r="19" spans="1:18" ht="15" x14ac:dyDescent="0.25">
      <c r="B19" s="3"/>
      <c r="E19" s="4"/>
      <c r="F19" s="4"/>
      <c r="G19" s="4"/>
      <c r="I19" s="66" t="s">
        <v>16</v>
      </c>
      <c r="J19" s="66"/>
      <c r="K19" s="66"/>
      <c r="L19" s="66"/>
      <c r="M19" s="66" t="s">
        <v>17</v>
      </c>
      <c r="N19" s="67" t="s">
        <v>18</v>
      </c>
      <c r="O19" s="67" t="s">
        <v>19</v>
      </c>
      <c r="P19" s="68" t="s">
        <v>20</v>
      </c>
      <c r="Q19" s="68"/>
      <c r="R19" s="68"/>
    </row>
    <row r="20" spans="1:18" ht="15" x14ac:dyDescent="0.2">
      <c r="A20" s="1" t="str">
        <f>A18</f>
        <v>Construção de Redes de Abastecimento de Água, Coleta de Esgoto</v>
      </c>
      <c r="B20" s="3" t="s">
        <v>6</v>
      </c>
      <c r="C20" s="1" t="str">
        <f t="shared" si="0"/>
        <v>Construção de Redes de Abastecimento de Água, Coleta de Esgoto-R</v>
      </c>
      <c r="E20" s="4">
        <v>0.01</v>
      </c>
      <c r="F20" s="4">
        <v>1.3899999999999999E-2</v>
      </c>
      <c r="G20" s="4">
        <v>1.7399999999999999E-2</v>
      </c>
      <c r="I20" s="66"/>
      <c r="J20" s="66"/>
      <c r="K20" s="66"/>
      <c r="L20" s="66"/>
      <c r="M20" s="66"/>
      <c r="N20" s="67"/>
      <c r="O20" s="67"/>
      <c r="P20" s="8" t="s">
        <v>21</v>
      </c>
      <c r="Q20" s="8" t="s">
        <v>22</v>
      </c>
      <c r="R20" s="9" t="s">
        <v>23</v>
      </c>
    </row>
    <row r="21" spans="1:18" ht="30.75" customHeight="1" x14ac:dyDescent="0.2">
      <c r="A21" s="1" t="str">
        <f>A20</f>
        <v>Construção de Redes de Abastecimento de Água, Coleta de Esgoto</v>
      </c>
      <c r="B21" s="3" t="s">
        <v>7</v>
      </c>
      <c r="C21" s="1" t="str">
        <f t="shared" si="0"/>
        <v>Construção de Redes de Abastecimento de Água, Coleta de Esgoto-DF</v>
      </c>
      <c r="E21" s="4">
        <v>9.3999999999999986E-3</v>
      </c>
      <c r="F21" s="4">
        <v>9.8999999999999991E-3</v>
      </c>
      <c r="G21" s="4">
        <v>1.1699999999999999E-2</v>
      </c>
      <c r="I21" s="52" t="str">
        <f>IF($I$14=$A$59,"Encargos Sociais incidentes sobre a mão de obra","Administração Central")</f>
        <v>Administração Central</v>
      </c>
      <c r="J21" s="52"/>
      <c r="K21" s="52"/>
      <c r="L21" s="52"/>
      <c r="M21" s="10" t="str">
        <f>IF($I$14=$A$59,"K1","AC")</f>
        <v>AC</v>
      </c>
      <c r="N21" s="11">
        <v>3.7999999999999999E-2</v>
      </c>
      <c r="O21" s="12" t="s">
        <v>24</v>
      </c>
      <c r="P21" s="13">
        <f>VLOOKUP(CONCATENATE(I$14,"-",M21),$C$5:$G$50,3,FALSE)</f>
        <v>3.7999999999999999E-2</v>
      </c>
      <c r="Q21" s="13">
        <f>VLOOKUP(CONCATENATE(I$14,"-",M21),$C$5:$G$50,4,FALSE)</f>
        <v>4.0099999999999997E-2</v>
      </c>
      <c r="R21" s="13">
        <f>VLOOKUP(CONCATENATE(I$14,"-",M21),$C$5:$G$50,5,FALSE)</f>
        <v>4.6699999999999998E-2</v>
      </c>
    </row>
    <row r="22" spans="1:18" ht="30.75" customHeight="1" x14ac:dyDescent="0.2">
      <c r="A22" s="1" t="str">
        <f>A21</f>
        <v>Construção de Redes de Abastecimento de Água, Coleta de Esgoto</v>
      </c>
      <c r="B22" s="3" t="s">
        <v>8</v>
      </c>
      <c r="C22" s="1" t="str">
        <f t="shared" si="0"/>
        <v>Construção de Redes de Abastecimento de Água, Coleta de Esgoto-L</v>
      </c>
      <c r="E22" s="4">
        <v>6.7400000000000002E-2</v>
      </c>
      <c r="F22" s="4">
        <v>8.0399999999999985E-2</v>
      </c>
      <c r="G22" s="4">
        <v>9.4E-2</v>
      </c>
      <c r="I22" s="52" t="str">
        <f>IF($I$14=$A$59,"Administração Central da empresa ou consultoria - overhead","Seguro e Garantia")</f>
        <v>Seguro e Garantia</v>
      </c>
      <c r="J22" s="52"/>
      <c r="K22" s="52"/>
      <c r="L22" s="52"/>
      <c r="M22" s="10" t="str">
        <f>IF($I$14=$A$59,"K2","SG")</f>
        <v>SG</v>
      </c>
      <c r="N22" s="11">
        <v>3.2000000000000002E-3</v>
      </c>
      <c r="O22" s="12" t="s">
        <v>24</v>
      </c>
      <c r="P22" s="13">
        <f>VLOOKUP(CONCATENATE(I$14,"-",M22),$C$5:$G$50,3,FALSE)</f>
        <v>3.2000000000000002E-3</v>
      </c>
      <c r="Q22" s="13">
        <f>VLOOKUP(CONCATENATE(I$14,"-",M22),$C$5:$G$50,4,FALSE)</f>
        <v>4.0000000000000001E-3</v>
      </c>
      <c r="R22" s="13">
        <f>VLOOKUP(CONCATENATE(I$14,"-",M22),$C$5:$G$50,5,FALSE)</f>
        <v>7.4000000000000003E-3</v>
      </c>
    </row>
    <row r="23" spans="1:18" ht="30.75" customHeight="1" x14ac:dyDescent="0.2">
      <c r="A23" s="1" t="str">
        <f>A22</f>
        <v>Construção de Redes de Abastecimento de Água, Coleta de Esgoto</v>
      </c>
      <c r="B23" s="7" t="s">
        <v>9</v>
      </c>
      <c r="C23" s="1" t="str">
        <f t="shared" si="0"/>
        <v>Construção de Redes de Abastecimento de Água, Coleta de Esgoto-BDI PAD</v>
      </c>
      <c r="E23" s="4">
        <v>0.20760000000000001</v>
      </c>
      <c r="F23" s="4">
        <v>0.24179999999999999</v>
      </c>
      <c r="G23" s="4">
        <v>0.26440000000000002</v>
      </c>
      <c r="I23" s="52" t="str">
        <f>IF($I$14=$A$59,"","Risco")</f>
        <v>Risco</v>
      </c>
      <c r="J23" s="52"/>
      <c r="K23" s="52"/>
      <c r="L23" s="52"/>
      <c r="M23" s="10" t="str">
        <f>IF($I$14=$A$59,"","R")</f>
        <v>R</v>
      </c>
      <c r="N23" s="11">
        <v>5.0000000000000001E-3</v>
      </c>
      <c r="O23" s="12" t="s">
        <v>24</v>
      </c>
      <c r="P23" s="13">
        <f>VLOOKUP(CONCATENATE(I$14,"-",M23),$C$5:$G$50,3,FALSE)</f>
        <v>5.0000000000000001E-3</v>
      </c>
      <c r="Q23" s="13">
        <f>VLOOKUP(CONCATENATE(I$14,"-",M23),$C$5:$G$50,4,FALSE)</f>
        <v>5.6000000000000008E-3</v>
      </c>
      <c r="R23" s="13">
        <f>VLOOKUP(CONCATENATE(I$14,"-",M23),$C$5:$G$50,5,FALSE)</f>
        <v>9.7000000000000003E-3</v>
      </c>
    </row>
    <row r="24" spans="1:18" ht="30.75" customHeight="1" x14ac:dyDescent="0.2">
      <c r="A24" s="1" t="s">
        <v>25</v>
      </c>
      <c r="B24" s="3" t="s">
        <v>4</v>
      </c>
      <c r="C24" s="1" t="str">
        <f t="shared" si="0"/>
        <v>Construção e Manutenção de Estações e Redes de Distribuição de Energia Elétrica-AC</v>
      </c>
      <c r="E24" s="4">
        <v>5.2900000000000003E-2</v>
      </c>
      <c r="F24" s="4">
        <v>5.9200000000000003E-2</v>
      </c>
      <c r="G24" s="4">
        <v>7.9299999999999995E-2</v>
      </c>
      <c r="I24" s="52" t="str">
        <f>IF($I$14=$A$59,"","Despesas Financeiras")</f>
        <v>Despesas Financeiras</v>
      </c>
      <c r="J24" s="52"/>
      <c r="K24" s="52"/>
      <c r="L24" s="52"/>
      <c r="M24" s="10" t="str">
        <f>IF($I$14=$A$59,"","DF")</f>
        <v>DF</v>
      </c>
      <c r="N24" s="11">
        <v>1.0200000000000001E-2</v>
      </c>
      <c r="O24" s="12" t="s">
        <v>24</v>
      </c>
      <c r="P24" s="13">
        <f>VLOOKUP(CONCATENATE(I$14,"-",M24),$C$5:$G$50,3,FALSE)</f>
        <v>1.0200000000000001E-2</v>
      </c>
      <c r="Q24" s="13">
        <f>VLOOKUP(CONCATENATE(I$14,"-",M24),$C$5:$G$50,4,FALSE)</f>
        <v>1.11E-2</v>
      </c>
      <c r="R24" s="13">
        <f>VLOOKUP(CONCATENATE(I$14,"-",M24),$C$5:$G$50,5,FALSE)</f>
        <v>1.21E-2</v>
      </c>
    </row>
    <row r="25" spans="1:18" ht="30.75" customHeight="1" x14ac:dyDescent="0.2">
      <c r="A25" s="1" t="str">
        <f>A24</f>
        <v>Construção e Manutenção de Estações e Redes de Distribuição de Energia Elétrica</v>
      </c>
      <c r="B25" s="3" t="s">
        <v>5</v>
      </c>
      <c r="C25" s="1" t="str">
        <f t="shared" si="0"/>
        <v>Construção e Manutenção de Estações e Redes de Distribuição de Energia Elétrica-SG</v>
      </c>
      <c r="E25" s="4">
        <v>2.5000000000000001E-3</v>
      </c>
      <c r="F25" s="4">
        <v>5.1000000000000004E-3</v>
      </c>
      <c r="G25" s="4">
        <v>5.6000000000000008E-3</v>
      </c>
      <c r="I25" s="52" t="str">
        <f>IF($I$14=$A$59,"Margem bruta da empresa de consultoria","Lucro")</f>
        <v>Lucro</v>
      </c>
      <c r="J25" s="52"/>
      <c r="K25" s="52"/>
      <c r="L25" s="52"/>
      <c r="M25" s="10" t="str">
        <f>IF($I$14=$A$59,"K3","L")</f>
        <v>L</v>
      </c>
      <c r="N25" s="11">
        <v>6.6400000000000001E-2</v>
      </c>
      <c r="O25" s="12" t="s">
        <v>24</v>
      </c>
      <c r="P25" s="13">
        <f>VLOOKUP(CONCATENATE(I$14,"-",M25),$C$5:$G$50,3,FALSE)</f>
        <v>6.6400000000000001E-2</v>
      </c>
      <c r="Q25" s="13">
        <f>VLOOKUP(CONCATENATE(I$14,"-",M25),$C$5:$G$50,4,FALSE)</f>
        <v>7.2999999999999995E-2</v>
      </c>
      <c r="R25" s="13">
        <f>VLOOKUP(CONCATENATE(I$14,"-",M25),$C$5:$G$50,5,FALSE)</f>
        <v>8.6899999999999991E-2</v>
      </c>
    </row>
    <row r="26" spans="1:18" ht="30.75" customHeight="1" x14ac:dyDescent="0.2">
      <c r="A26" s="1" t="str">
        <f>A25</f>
        <v>Construção e Manutenção de Estações e Redes de Distribuição de Energia Elétrica</v>
      </c>
      <c r="B26" s="3" t="s">
        <v>6</v>
      </c>
      <c r="C26" s="1" t="str">
        <f t="shared" si="0"/>
        <v>Construção e Manutenção de Estações e Redes de Distribuição de Energia Elétrica-R</v>
      </c>
      <c r="E26" s="4">
        <v>0.01</v>
      </c>
      <c r="F26" s="4">
        <v>1.4800000000000001E-2</v>
      </c>
      <c r="G26" s="4">
        <v>1.9699999999999999E-2</v>
      </c>
      <c r="I26" s="62" t="s">
        <v>26</v>
      </c>
      <c r="J26" s="62"/>
      <c r="K26" s="62"/>
      <c r="L26" s="62"/>
      <c r="M26" s="10" t="s">
        <v>27</v>
      </c>
      <c r="N26" s="11">
        <v>3.6499999999999998E-2</v>
      </c>
      <c r="O26" s="12" t="s">
        <v>24</v>
      </c>
      <c r="P26" s="13">
        <v>3.6499999999999998E-2</v>
      </c>
      <c r="Q26" s="13">
        <v>3.6499999999999998E-2</v>
      </c>
      <c r="R26" s="13">
        <v>3.6499999999999998E-2</v>
      </c>
    </row>
    <row r="27" spans="1:18" ht="30.75" customHeight="1" x14ac:dyDescent="0.2">
      <c r="A27" s="1" t="str">
        <f>A26</f>
        <v>Construção e Manutenção de Estações e Redes de Distribuição de Energia Elétrica</v>
      </c>
      <c r="B27" s="3" t="s">
        <v>7</v>
      </c>
      <c r="C27" s="1" t="str">
        <f t="shared" si="0"/>
        <v>Construção e Manutenção de Estações e Redes de Distribuição de Energia Elétrica-DF</v>
      </c>
      <c r="E27" s="4">
        <v>1.01E-2</v>
      </c>
      <c r="F27" s="4">
        <v>1.0700000000000001E-2</v>
      </c>
      <c r="G27" s="4">
        <v>1.11E-2</v>
      </c>
      <c r="I27" s="52" t="s">
        <v>28</v>
      </c>
      <c r="J27" s="52"/>
      <c r="K27" s="52"/>
      <c r="L27" s="52"/>
      <c r="M27" s="10" t="s">
        <v>29</v>
      </c>
      <c r="N27" s="13">
        <f>IF(I14&lt;&gt;A58,Q17*Q16,0)</f>
        <v>0.05</v>
      </c>
      <c r="O27" s="12" t="s">
        <v>24</v>
      </c>
      <c r="P27" s="13">
        <v>0</v>
      </c>
      <c r="Q27" s="13">
        <v>2.5000000000000001E-2</v>
      </c>
      <c r="R27" s="13">
        <v>0.05</v>
      </c>
    </row>
    <row r="28" spans="1:18" ht="30.75" customHeight="1" x14ac:dyDescent="0.2">
      <c r="A28" s="1" t="str">
        <f>A27</f>
        <v>Construção e Manutenção de Estações e Redes de Distribuição de Energia Elétrica</v>
      </c>
      <c r="B28" s="3" t="s">
        <v>8</v>
      </c>
      <c r="C28" s="1" t="str">
        <f t="shared" si="0"/>
        <v>Construção e Manutenção de Estações e Redes de Distribuição de Energia Elétrica-L</v>
      </c>
      <c r="E28" s="4">
        <v>0.08</v>
      </c>
      <c r="F28" s="4">
        <v>8.3100000000000007E-2</v>
      </c>
      <c r="G28" s="4">
        <v>9.5100000000000004E-2</v>
      </c>
      <c r="I28" s="52" t="s">
        <v>30</v>
      </c>
      <c r="J28" s="52"/>
      <c r="K28" s="52"/>
      <c r="L28" s="52"/>
      <c r="M28" s="10" t="s">
        <v>31</v>
      </c>
      <c r="N28" s="13">
        <f>IF(Q14="Sim",4.5%,0%)</f>
        <v>0</v>
      </c>
      <c r="O28" s="12" t="str">
        <f>IF(AND(N28&gt;=P28, N28&lt;=R28), "OK", "Não OK")</f>
        <v>OK</v>
      </c>
      <c r="P28" s="14">
        <v>0</v>
      </c>
      <c r="Q28" s="14">
        <v>4.4999999999999998E-2</v>
      </c>
      <c r="R28" s="14">
        <v>4.4999999999999998E-2</v>
      </c>
    </row>
    <row r="29" spans="1:18" ht="30.75" customHeight="1" x14ac:dyDescent="0.2">
      <c r="A29" s="1" t="str">
        <f>A28</f>
        <v>Construção e Manutenção de Estações e Redes de Distribuição de Energia Elétrica</v>
      </c>
      <c r="B29" s="7" t="s">
        <v>9</v>
      </c>
      <c r="C29" s="1" t="str">
        <f t="shared" si="0"/>
        <v>Construção e Manutenção de Estações e Redes de Distribuição de Energia Elétrica-BDI PAD</v>
      </c>
      <c r="E29" s="4">
        <v>0.24</v>
      </c>
      <c r="F29" s="4">
        <v>0.25840000000000002</v>
      </c>
      <c r="G29" s="4">
        <v>0.27860000000000001</v>
      </c>
      <c r="I29" s="52" t="s">
        <v>32</v>
      </c>
      <c r="J29" s="52"/>
      <c r="K29" s="52"/>
      <c r="L29" s="52"/>
      <c r="M29" s="15" t="s">
        <v>9</v>
      </c>
      <c r="N29" s="13">
        <f>ROUND((((1+N21+N22+N23)*(1+N24)*(1+N25)/(1-(N26+N27)))-1),4)</f>
        <v>0.23380000000000001</v>
      </c>
      <c r="O29" s="12" t="str">
        <f>IF(OR($I$14=$A$59,AND(N29&gt;=P29, N29&lt;=R29)), "OK", "NÃO OK")</f>
        <v>OK</v>
      </c>
      <c r="P29" s="13">
        <f>VLOOKUP(CONCATENATE($I$14,"-",$M29),$C$5:$G$50,3,FALSE)</f>
        <v>0.19600000000000001</v>
      </c>
      <c r="Q29" s="13">
        <f>VLOOKUP(CONCATENATE($I$14,"-",$M29),$C$5:$G$50,4,FALSE)</f>
        <v>0.2097</v>
      </c>
      <c r="R29" s="13">
        <f>VLOOKUP(CONCATENATE($I$14,"-",$M29),$C$5:$G$50,5,FALSE)</f>
        <v>0.24230000000000002</v>
      </c>
    </row>
    <row r="30" spans="1:18" ht="30" customHeight="1" x14ac:dyDescent="0.2">
      <c r="A30" s="1" t="s">
        <v>33</v>
      </c>
      <c r="B30" s="3" t="s">
        <v>4</v>
      </c>
      <c r="C30" s="1" t="str">
        <f t="shared" si="0"/>
        <v>Obras Portuárias, Marítimas e Fluviais-AC</v>
      </c>
      <c r="E30" s="4">
        <v>0.04</v>
      </c>
      <c r="F30" s="4">
        <v>5.5199999999999999E-2</v>
      </c>
      <c r="G30" s="4">
        <v>7.85E-2</v>
      </c>
      <c r="I30" s="53" t="s">
        <v>34</v>
      </c>
      <c r="J30" s="53"/>
      <c r="K30" s="53"/>
      <c r="L30" s="53"/>
      <c r="M30" s="16" t="s">
        <v>35</v>
      </c>
      <c r="N30" s="17">
        <f>ROUND((((1+N21+N22+N23)*(1+N24)*(1+N25)/(1-(N26+N27+N28)))-1),4)</f>
        <v>0.23380000000000001</v>
      </c>
      <c r="O30" s="18" t="str">
        <f>IF(Q14&lt;&gt;"Sim","",IF(COUNTIF($O$21:$O$29,"NÃO OK")&gt;0,"NÃO OK","OK"))</f>
        <v/>
      </c>
      <c r="P30" s="54"/>
      <c r="Q30" s="54"/>
      <c r="R30" s="54"/>
    </row>
    <row r="31" spans="1:18" ht="12.75" x14ac:dyDescent="0.2">
      <c r="A31" s="1" t="str">
        <f>A30</f>
        <v>Obras Portuárias, Marítimas e Fluviais</v>
      </c>
      <c r="B31" s="3" t="s">
        <v>5</v>
      </c>
      <c r="C31" s="1" t="str">
        <f t="shared" si="0"/>
        <v>Obras Portuárias, Marítimas e Fluviais-SG</v>
      </c>
      <c r="E31" s="4">
        <v>8.1000000000000013E-3</v>
      </c>
      <c r="F31" s="4">
        <v>1.2199999999999999E-2</v>
      </c>
      <c r="G31" s="4">
        <v>1.9900000000000001E-2</v>
      </c>
      <c r="I31" s="1"/>
      <c r="J31" s="1"/>
      <c r="K31" s="1"/>
      <c r="L31" s="1"/>
    </row>
    <row r="32" spans="1:18" ht="12.75" x14ac:dyDescent="0.2">
      <c r="A32" s="1" t="str">
        <f>A31</f>
        <v>Obras Portuárias, Marítimas e Fluviais</v>
      </c>
      <c r="B32" s="3" t="s">
        <v>6</v>
      </c>
      <c r="C32" s="1" t="str">
        <f t="shared" si="0"/>
        <v>Obras Portuárias, Marítimas e Fluviais-R</v>
      </c>
      <c r="E32" s="4">
        <v>1.46E-2</v>
      </c>
      <c r="F32" s="4">
        <v>2.3199999999999998E-2</v>
      </c>
      <c r="G32" s="4">
        <v>3.1600000000000003E-2</v>
      </c>
      <c r="I32" s="1"/>
      <c r="J32" s="1"/>
      <c r="K32" s="1"/>
      <c r="L32" s="1"/>
    </row>
    <row r="33" spans="1:19" ht="12.75" x14ac:dyDescent="0.2">
      <c r="B33" s="3"/>
      <c r="E33" s="4"/>
      <c r="F33" s="4"/>
      <c r="G33" s="4"/>
      <c r="I33" s="55" t="s">
        <v>36</v>
      </c>
      <c r="J33" s="55"/>
      <c r="K33" s="55"/>
      <c r="L33" s="55"/>
      <c r="M33" s="55"/>
      <c r="N33" s="55"/>
      <c r="O33" s="55"/>
      <c r="P33" s="55"/>
      <c r="Q33" s="55"/>
      <c r="R33" s="55"/>
    </row>
    <row r="34" spans="1:19" ht="15.75" x14ac:dyDescent="0.25">
      <c r="B34" s="3"/>
      <c r="E34" s="4"/>
      <c r="F34" s="4"/>
      <c r="G34" s="4"/>
      <c r="I34" s="19"/>
      <c r="J34" s="19"/>
      <c r="K34" s="19"/>
      <c r="L34" s="56" t="str">
        <f>IF(Q14="Sim","BDI.DES =","BDI.PAD =")</f>
        <v>BDI.PAD =</v>
      </c>
      <c r="M34" s="57" t="str">
        <f>IF($I$14=$A$59,"(1+K1+K2)*(1+K3)","(1+AC + S + R + G)*(1 + DF)*(1+L)")</f>
        <v>(1+AC + S + R + G)*(1 + DF)*(1+L)</v>
      </c>
      <c r="N34" s="57"/>
      <c r="O34" s="57"/>
      <c r="P34" s="58" t="s">
        <v>37</v>
      </c>
      <c r="Q34" s="19"/>
      <c r="R34" s="19"/>
    </row>
    <row r="35" spans="1:19" ht="15.75" x14ac:dyDescent="0.2">
      <c r="A35" s="1" t="str">
        <f>A32</f>
        <v>Obras Portuárias, Marítimas e Fluviais</v>
      </c>
      <c r="B35" s="3" t="s">
        <v>7</v>
      </c>
      <c r="C35" s="1" t="str">
        <f t="shared" si="0"/>
        <v>Obras Portuárias, Marítimas e Fluviais-DF</v>
      </c>
      <c r="E35" s="4">
        <v>9.3999999999999986E-3</v>
      </c>
      <c r="F35" s="4">
        <v>1.0200000000000001E-2</v>
      </c>
      <c r="G35" s="4">
        <v>1.3300000000000001E-2</v>
      </c>
      <c r="I35" s="19"/>
      <c r="J35" s="19"/>
      <c r="K35" s="19"/>
      <c r="L35" s="56"/>
      <c r="M35" s="60" t="str">
        <f>IF(Q14="Sim","(1-CP-ISS-CRPB)","(1-CP-ISS)")</f>
        <v>(1-CP-ISS)</v>
      </c>
      <c r="N35" s="60"/>
      <c r="O35" s="60"/>
      <c r="P35" s="59"/>
      <c r="Q35" s="19"/>
      <c r="R35" s="19"/>
    </row>
    <row r="36" spans="1:19" ht="8.25" customHeight="1" x14ac:dyDescent="0.2">
      <c r="A36" s="1" t="str">
        <f>A35</f>
        <v>Obras Portuárias, Marítimas e Fluviais</v>
      </c>
      <c r="B36" s="3" t="s">
        <v>8</v>
      </c>
      <c r="C36" s="1" t="str">
        <f t="shared" si="0"/>
        <v>Obras Portuárias, Marítimas e Fluviais-L</v>
      </c>
      <c r="E36" s="4">
        <v>7.1399999999999991E-2</v>
      </c>
      <c r="F36" s="4">
        <v>8.4000000000000005E-2</v>
      </c>
      <c r="G36" s="4">
        <v>0.1043</v>
      </c>
      <c r="I36" s="20"/>
      <c r="J36" s="20"/>
      <c r="K36" s="20"/>
      <c r="L36" s="20"/>
      <c r="M36" s="20"/>
      <c r="N36" s="20"/>
      <c r="O36" s="20"/>
      <c r="P36" s="20"/>
      <c r="Q36" s="20"/>
      <c r="R36" s="20"/>
    </row>
    <row r="37" spans="1:19" ht="43.5" customHeight="1" x14ac:dyDescent="0.2">
      <c r="A37" s="1" t="str">
        <f>A36</f>
        <v>Obras Portuárias, Marítimas e Fluviais</v>
      </c>
      <c r="B37" s="7" t="s">
        <v>9</v>
      </c>
      <c r="C37" s="1" t="str">
        <f t="shared" si="0"/>
        <v>Obras Portuárias, Marítimas e Fluviais-BDI PAD</v>
      </c>
      <c r="E37" s="4">
        <v>0.22800000000000001</v>
      </c>
      <c r="F37" s="4">
        <v>0.27479999999999999</v>
      </c>
      <c r="G37" s="4">
        <v>0.3095</v>
      </c>
      <c r="I37" s="61" t="str">
        <f>CONCATENATE("Declaro para os devidos fins que, conforme legislação tributária municipal, a base de cálculo para ",I14,", é de ",Q16*100,"%, com a respectiva alíquota de ",Q17*100,"%.")</f>
        <v>Declaro para os devidos fins que, conforme legislação tributária municipal, a base de cálculo para Construção de Praças Urbanas, Rodovias, Ferrovias e recapeamento e pavimentação de vias urbanas, é de 100%, com a respectiva alíquota de 5%.</v>
      </c>
      <c r="J37" s="61"/>
      <c r="K37" s="61"/>
      <c r="L37" s="61"/>
      <c r="M37" s="61"/>
      <c r="N37" s="61"/>
      <c r="O37" s="61"/>
      <c r="P37" s="61"/>
      <c r="Q37" s="61"/>
      <c r="R37" s="61"/>
    </row>
    <row r="38" spans="1:19" ht="11.25" customHeight="1" x14ac:dyDescent="0.2">
      <c r="B38" s="7"/>
      <c r="E38" s="4"/>
      <c r="F38" s="4"/>
      <c r="G38" s="4"/>
      <c r="I38" s="1"/>
      <c r="J38" s="1"/>
      <c r="K38" s="1"/>
      <c r="L38" s="1"/>
    </row>
    <row r="39" spans="1:19" ht="43.5" customHeight="1" x14ac:dyDescent="0.2">
      <c r="A39" s="1" t="s">
        <v>38</v>
      </c>
      <c r="B39" s="3" t="s">
        <v>4</v>
      </c>
      <c r="C39" s="1" t="str">
        <f t="shared" si="0"/>
        <v>Fornecimento de Materiais e Equipamentos-AC</v>
      </c>
      <c r="E39" s="4">
        <v>1.4999999999999999E-2</v>
      </c>
      <c r="F39" s="4">
        <v>3.4500000000000003E-2</v>
      </c>
      <c r="G39" s="4">
        <v>4.4900000000000002E-2</v>
      </c>
      <c r="I39" s="61" t="s">
        <v>50</v>
      </c>
      <c r="J39" s="61"/>
      <c r="K39" s="61"/>
      <c r="L39" s="61"/>
      <c r="M39" s="61"/>
      <c r="N39" s="61"/>
      <c r="O39" s="61"/>
      <c r="P39" s="61"/>
      <c r="Q39" s="61"/>
      <c r="R39" s="61"/>
    </row>
    <row r="40" spans="1:19" ht="12.75" x14ac:dyDescent="0.2">
      <c r="A40" s="1" t="str">
        <f>A39</f>
        <v>Fornecimento de Materiais e Equipamentos</v>
      </c>
      <c r="B40" s="3" t="s">
        <v>5</v>
      </c>
      <c r="C40" s="1" t="str">
        <f t="shared" si="0"/>
        <v>Fornecimento de Materiais e Equipamentos-SG</v>
      </c>
      <c r="E40" s="4">
        <v>3.0000000000000001E-3</v>
      </c>
      <c r="F40" s="4">
        <v>4.7999999999999996E-3</v>
      </c>
      <c r="G40" s="4">
        <v>8.199999999999999E-3</v>
      </c>
      <c r="I40" s="1"/>
      <c r="J40" s="1"/>
      <c r="K40" s="1"/>
      <c r="L40" s="1"/>
    </row>
    <row r="41" spans="1:19" ht="12.75" x14ac:dyDescent="0.2">
      <c r="A41" s="1" t="str">
        <f>A40</f>
        <v>Fornecimento de Materiais e Equipamentos</v>
      </c>
      <c r="B41" s="3" t="s">
        <v>6</v>
      </c>
      <c r="C41" s="1" t="str">
        <f t="shared" si="0"/>
        <v>Fornecimento de Materiais e Equipamentos-R</v>
      </c>
      <c r="E41" s="4">
        <v>5.6000000000000008E-3</v>
      </c>
      <c r="F41" s="4">
        <v>8.5000000000000006E-3</v>
      </c>
      <c r="G41" s="4">
        <v>8.8999999999999999E-3</v>
      </c>
      <c r="I41" s="1" t="s">
        <v>51</v>
      </c>
      <c r="J41" s="1"/>
      <c r="K41" s="1"/>
      <c r="L41" s="1"/>
    </row>
    <row r="42" spans="1:19" ht="43.5" customHeight="1" x14ac:dyDescent="0.2">
      <c r="A42" s="1" t="str">
        <f>A41</f>
        <v>Fornecimento de Materiais e Equipamentos</v>
      </c>
      <c r="B42" s="3" t="s">
        <v>7</v>
      </c>
      <c r="C42" s="1" t="str">
        <f t="shared" si="0"/>
        <v>Fornecimento de Materiais e Equipamentos-DF</v>
      </c>
      <c r="E42" s="4">
        <v>8.5000000000000006E-3</v>
      </c>
      <c r="F42" s="4">
        <v>8.5000000000000006E-3</v>
      </c>
      <c r="G42" s="4">
        <v>1.11E-2</v>
      </c>
      <c r="I42" s="73"/>
      <c r="J42" s="74"/>
      <c r="K42" s="74"/>
      <c r="L42" s="74"/>
      <c r="M42" s="74"/>
      <c r="N42" s="74"/>
      <c r="O42" s="74"/>
      <c r="P42" s="74"/>
      <c r="Q42" s="74"/>
      <c r="R42" s="75"/>
    </row>
    <row r="43" spans="1:19" ht="12.75" x14ac:dyDescent="0.2">
      <c r="A43" s="1" t="str">
        <f>A42</f>
        <v>Fornecimento de Materiais e Equipamentos</v>
      </c>
      <c r="B43" s="3" t="s">
        <v>8</v>
      </c>
      <c r="C43" s="1" t="str">
        <f t="shared" si="0"/>
        <v>Fornecimento de Materiais e Equipamentos-L</v>
      </c>
      <c r="E43" s="4">
        <v>3.5000000000000003E-2</v>
      </c>
      <c r="F43" s="4">
        <v>5.1100000000000007E-2</v>
      </c>
      <c r="G43" s="4">
        <v>6.2199999999999998E-2</v>
      </c>
      <c r="I43" s="48"/>
      <c r="J43" s="48"/>
      <c r="K43" s="48"/>
      <c r="L43" s="48"/>
      <c r="Q43" s="26"/>
    </row>
    <row r="44" spans="1:19" ht="16.5" customHeight="1" x14ac:dyDescent="0.2">
      <c r="A44" s="1" t="str">
        <f>A43</f>
        <v>Fornecimento de Materiais e Equipamentos</v>
      </c>
      <c r="B44" s="7" t="s">
        <v>9</v>
      </c>
      <c r="C44" s="1" t="str">
        <f t="shared" si="0"/>
        <v>Fornecimento de Materiais e Equipamentos-BDI PAD</v>
      </c>
      <c r="E44" s="4">
        <v>0.111</v>
      </c>
      <c r="F44" s="4">
        <v>0.14019999999999999</v>
      </c>
      <c r="G44" s="4">
        <v>0.16800000000000001</v>
      </c>
      <c r="I44" s="49" t="s">
        <v>53</v>
      </c>
      <c r="J44" s="49"/>
      <c r="K44" s="49"/>
      <c r="L44" s="49"/>
      <c r="N44" s="21"/>
      <c r="O44" s="77">
        <v>43556</v>
      </c>
      <c r="P44" s="77"/>
      <c r="Q44" s="77"/>
      <c r="R44" s="77"/>
    </row>
    <row r="45" spans="1:19" ht="16.5" customHeight="1" x14ac:dyDescent="0.2">
      <c r="A45" s="1" t="s">
        <v>40</v>
      </c>
      <c r="B45" s="3" t="s">
        <v>41</v>
      </c>
      <c r="C45" s="1" t="str">
        <f t="shared" si="0"/>
        <v>Estudos e Projetos, Planos e Gerenciamento e outros correlatos-K1</v>
      </c>
      <c r="E45" s="4" t="s">
        <v>24</v>
      </c>
      <c r="F45" s="4" t="s">
        <v>24</v>
      </c>
      <c r="G45" s="4" t="s">
        <v>24</v>
      </c>
      <c r="I45" s="76" t="s">
        <v>52</v>
      </c>
      <c r="J45" s="76"/>
      <c r="K45" s="76"/>
      <c r="L45" s="76"/>
      <c r="O45" s="31" t="s">
        <v>54</v>
      </c>
      <c r="P45" s="32"/>
      <c r="Q45" s="32"/>
      <c r="R45" s="32"/>
    </row>
    <row r="46" spans="1:19" ht="27" customHeight="1" x14ac:dyDescent="0.2">
      <c r="A46" s="1" t="str">
        <f>A45</f>
        <v>Estudos e Projetos, Planos e Gerenciamento e outros correlatos</v>
      </c>
      <c r="B46" s="3" t="s">
        <v>42</v>
      </c>
      <c r="C46" s="1" t="str">
        <f t="shared" si="0"/>
        <v>Estudos e Projetos, Planos e Gerenciamento e outros correlatos-K2</v>
      </c>
      <c r="E46" s="4" t="s">
        <v>24</v>
      </c>
      <c r="F46" s="4">
        <v>0.2</v>
      </c>
      <c r="G46" s="4" t="s">
        <v>24</v>
      </c>
      <c r="I46" s="33"/>
      <c r="J46" s="33"/>
      <c r="K46" s="33"/>
      <c r="L46" s="33"/>
      <c r="O46" s="34"/>
      <c r="P46" s="23"/>
      <c r="Q46" s="23"/>
      <c r="R46" s="23"/>
    </row>
    <row r="47" spans="1:19" ht="16.5" customHeight="1" x14ac:dyDescent="0.2">
      <c r="A47" s="1" t="str">
        <f>A46</f>
        <v>Estudos e Projetos, Planos e Gerenciamento e outros correlatos</v>
      </c>
      <c r="B47" s="3" t="s">
        <v>43</v>
      </c>
      <c r="C47" s="1" t="str">
        <f t="shared" si="0"/>
        <v>Estudos e Projetos, Planos e Gerenciamento e outros correlatos-</v>
      </c>
      <c r="E47" s="4" t="s">
        <v>24</v>
      </c>
      <c r="F47" s="4" t="s">
        <v>24</v>
      </c>
      <c r="G47" s="4" t="s">
        <v>24</v>
      </c>
      <c r="I47" s="50"/>
      <c r="J47" s="50"/>
      <c r="K47" s="50"/>
      <c r="L47" s="50"/>
      <c r="M47" s="22"/>
      <c r="N47" s="22"/>
      <c r="O47" s="78"/>
      <c r="P47" s="78"/>
      <c r="Q47" s="78"/>
      <c r="R47" s="78"/>
    </row>
    <row r="48" spans="1:19" ht="18" customHeight="1" x14ac:dyDescent="0.2">
      <c r="A48" s="1" t="str">
        <f>A47</f>
        <v>Estudos e Projetos, Planos e Gerenciamento e outros correlatos</v>
      </c>
      <c r="B48" s="3" t="s">
        <v>43</v>
      </c>
      <c r="C48" s="1" t="str">
        <f t="shared" si="0"/>
        <v>Estudos e Projetos, Planos e Gerenciamento e outros correlatos-</v>
      </c>
      <c r="E48" s="4" t="s">
        <v>24</v>
      </c>
      <c r="F48" s="4" t="s">
        <v>24</v>
      </c>
      <c r="G48" s="4" t="s">
        <v>24</v>
      </c>
      <c r="I48" s="51" t="s">
        <v>65</v>
      </c>
      <c r="J48" s="51"/>
      <c r="K48" s="51"/>
      <c r="L48" s="51"/>
      <c r="M48" s="23"/>
      <c r="N48" s="23"/>
      <c r="O48" s="51" t="s">
        <v>45</v>
      </c>
      <c r="P48" s="51"/>
      <c r="Q48" s="51"/>
      <c r="R48" s="51"/>
      <c r="S48" s="29"/>
    </row>
    <row r="49" spans="1:22" ht="15" x14ac:dyDescent="0.2">
      <c r="A49" s="1" t="str">
        <f>A48</f>
        <v>Estudos e Projetos, Planos e Gerenciamento e outros correlatos</v>
      </c>
      <c r="B49" s="3" t="s">
        <v>44</v>
      </c>
      <c r="C49" s="1" t="str">
        <f t="shared" si="0"/>
        <v>Estudos e Projetos, Planos e Gerenciamento e outros correlatos-K3</v>
      </c>
      <c r="E49" s="4" t="s">
        <v>24</v>
      </c>
      <c r="F49" s="4">
        <v>0.12</v>
      </c>
      <c r="G49" s="4" t="s">
        <v>24</v>
      </c>
      <c r="I49" s="44" t="s">
        <v>39</v>
      </c>
      <c r="J49" s="45" t="s">
        <v>63</v>
      </c>
      <c r="K49" s="45"/>
      <c r="L49" s="45"/>
      <c r="M49" s="35"/>
      <c r="N49" s="35"/>
      <c r="O49" s="44" t="s">
        <v>39</v>
      </c>
      <c r="P49" s="45" t="s">
        <v>59</v>
      </c>
      <c r="Q49" s="45"/>
      <c r="R49" s="45"/>
      <c r="S49" s="29"/>
      <c r="T49" s="45"/>
      <c r="U49" s="45"/>
      <c r="V49" s="45"/>
    </row>
    <row r="50" spans="1:22" ht="14.25" x14ac:dyDescent="0.2">
      <c r="A50" s="1" t="str">
        <f>A49</f>
        <v>Estudos e Projetos, Planos e Gerenciamento e outros correlatos</v>
      </c>
      <c r="B50" s="7" t="s">
        <v>9</v>
      </c>
      <c r="C50" s="1" t="str">
        <f t="shared" si="0"/>
        <v>Estudos e Projetos, Planos e Gerenciamento e outros correlatos-BDI PAD</v>
      </c>
      <c r="E50" s="4" t="s">
        <v>24</v>
      </c>
      <c r="F50" s="4" t="s">
        <v>24</v>
      </c>
      <c r="G50" s="4" t="s">
        <v>24</v>
      </c>
      <c r="I50" s="27"/>
      <c r="J50" s="30"/>
      <c r="K50" s="30"/>
      <c r="L50" s="30"/>
      <c r="M50" s="35"/>
      <c r="N50" s="35"/>
      <c r="O50" s="27" t="s">
        <v>47</v>
      </c>
      <c r="P50" s="46">
        <v>5069499770</v>
      </c>
      <c r="Q50" s="46"/>
      <c r="R50" s="46"/>
      <c r="S50" s="29"/>
      <c r="T50" s="46"/>
      <c r="U50" s="46"/>
    </row>
    <row r="51" spans="1:22" ht="14.25" x14ac:dyDescent="0.2">
      <c r="I51" s="27"/>
      <c r="J51" s="30"/>
      <c r="K51" s="28"/>
      <c r="L51" s="28"/>
      <c r="M51" s="35"/>
      <c r="N51" s="35"/>
      <c r="O51" s="27" t="s">
        <v>49</v>
      </c>
      <c r="P51" s="47" t="s">
        <v>66</v>
      </c>
      <c r="Q51" s="47"/>
      <c r="R51" s="47"/>
      <c r="S51" s="29"/>
    </row>
    <row r="52" spans="1:22" ht="21.75" customHeight="1" x14ac:dyDescent="0.2">
      <c r="M52" s="29"/>
      <c r="N52" s="29"/>
      <c r="O52" s="29"/>
      <c r="P52" s="29"/>
      <c r="Q52" s="29"/>
      <c r="R52" s="29"/>
      <c r="S52" s="29"/>
    </row>
    <row r="53" spans="1:22" ht="21.75" customHeight="1" x14ac:dyDescent="0.2">
      <c r="A53" s="1" t="s">
        <v>3</v>
      </c>
      <c r="M53" s="29"/>
      <c r="N53" s="29"/>
      <c r="O53" s="29"/>
      <c r="P53" s="29"/>
      <c r="Q53" s="29"/>
      <c r="R53" s="29"/>
    </row>
    <row r="54" spans="1:22" ht="21.75" customHeight="1" x14ac:dyDescent="0.2">
      <c r="A54" s="1" t="s">
        <v>10</v>
      </c>
    </row>
    <row r="55" spans="1:22" ht="21.75" customHeight="1" x14ac:dyDescent="0.2">
      <c r="A55" s="1" t="s">
        <v>14</v>
      </c>
    </row>
    <row r="56" spans="1:22" ht="21.75" customHeight="1" x14ac:dyDescent="0.2">
      <c r="A56" s="1" t="s">
        <v>25</v>
      </c>
    </row>
    <row r="57" spans="1:22" ht="21.75" customHeight="1" x14ac:dyDescent="0.2">
      <c r="A57" s="1" t="s">
        <v>33</v>
      </c>
    </row>
    <row r="58" spans="1:22" ht="21.75" customHeight="1" x14ac:dyDescent="0.2">
      <c r="A58" s="1" t="s">
        <v>38</v>
      </c>
    </row>
    <row r="59" spans="1:22" ht="21.75" customHeight="1" x14ac:dyDescent="0.2">
      <c r="A59" s="1" t="s">
        <v>40</v>
      </c>
    </row>
    <row r="60" spans="1:22" ht="21.75" customHeight="1" x14ac:dyDescent="0.2">
      <c r="A60" s="25"/>
      <c r="B60" s="24"/>
      <c r="C60" s="24"/>
      <c r="D60" s="24"/>
      <c r="E60" s="24"/>
      <c r="F60" s="24"/>
      <c r="G60" s="24"/>
    </row>
  </sheetData>
  <mergeCells count="52">
    <mergeCell ref="K4:N4"/>
    <mergeCell ref="K1:R1"/>
    <mergeCell ref="K2:R2"/>
    <mergeCell ref="K3:R3"/>
    <mergeCell ref="O48:R48"/>
    <mergeCell ref="I39:R39"/>
    <mergeCell ref="I42:R42"/>
    <mergeCell ref="I45:L45"/>
    <mergeCell ref="O44:R44"/>
    <mergeCell ref="O47:R47"/>
    <mergeCell ref="Q4:R4"/>
    <mergeCell ref="Q5:R5"/>
    <mergeCell ref="I13:P13"/>
    <mergeCell ref="Q13:R13"/>
    <mergeCell ref="I14:P14"/>
    <mergeCell ref="Q14:R14"/>
    <mergeCell ref="I37:R37"/>
    <mergeCell ref="I26:L26"/>
    <mergeCell ref="I16:P16"/>
    <mergeCell ref="Q16:R16"/>
    <mergeCell ref="I17:P17"/>
    <mergeCell ref="Q17:R17"/>
    <mergeCell ref="I19:L20"/>
    <mergeCell ref="M19:M20"/>
    <mergeCell ref="N19:N20"/>
    <mergeCell ref="O19:O20"/>
    <mergeCell ref="P19:R19"/>
    <mergeCell ref="I21:L21"/>
    <mergeCell ref="I22:L22"/>
    <mergeCell ref="I23:L23"/>
    <mergeCell ref="I24:L24"/>
    <mergeCell ref="I25:L25"/>
    <mergeCell ref="I33:R33"/>
    <mergeCell ref="L34:L35"/>
    <mergeCell ref="M34:O34"/>
    <mergeCell ref="P34:P35"/>
    <mergeCell ref="M35:O35"/>
    <mergeCell ref="I27:L27"/>
    <mergeCell ref="I28:L28"/>
    <mergeCell ref="I29:L29"/>
    <mergeCell ref="I30:L30"/>
    <mergeCell ref="P30:R30"/>
    <mergeCell ref="I43:L43"/>
    <mergeCell ref="I44:L44"/>
    <mergeCell ref="I47:L47"/>
    <mergeCell ref="I48:L48"/>
    <mergeCell ref="J49:L49"/>
    <mergeCell ref="P49:R49"/>
    <mergeCell ref="P50:R50"/>
    <mergeCell ref="P51:R51"/>
    <mergeCell ref="T50:U50"/>
    <mergeCell ref="T49:V49"/>
  </mergeCells>
  <conditionalFormatting sqref="O21:O30">
    <cfRule type="cellIs" dxfId="7" priority="9" stopIfTrue="1" operator="equal">
      <formula>"NÃO OK"</formula>
    </cfRule>
    <cfRule type="cellIs" dxfId="6" priority="10" stopIfTrue="1" operator="equal">
      <formula>"OK"</formula>
    </cfRule>
  </conditionalFormatting>
  <conditionalFormatting sqref="I29:N29">
    <cfRule type="expression" dxfId="5" priority="8" stopIfTrue="1">
      <formula>$Q$14="Não"</formula>
    </cfRule>
  </conditionalFormatting>
  <conditionalFormatting sqref="I30:N30">
    <cfRule type="expression" dxfId="4" priority="7" stopIfTrue="1">
      <formula>$Q$14="sim"</formula>
    </cfRule>
  </conditionalFormatting>
  <conditionalFormatting sqref="P30:R30">
    <cfRule type="expression" dxfId="3" priority="6" stopIfTrue="1">
      <formula>$Q$14="sim"</formula>
    </cfRule>
  </conditionalFormatting>
  <conditionalFormatting sqref="Q16:R17 I17:P17">
    <cfRule type="expression" dxfId="2" priority="12" stopIfTrue="1">
      <formula>$I$14=$A$58</formula>
    </cfRule>
  </conditionalFormatting>
  <conditionalFormatting sqref="I37:R37 I39:R39 I16">
    <cfRule type="expression" dxfId="1" priority="14" stopIfTrue="1">
      <formula>$I$14=$A$58</formula>
    </cfRule>
  </conditionalFormatting>
  <conditionalFormatting sqref="O44">
    <cfRule type="expression" dxfId="0" priority="15" stopIfTrue="1">
      <formula>#REF!=""</formula>
    </cfRule>
  </conditionalFormatting>
  <dataValidations count="7">
    <dataValidation type="decimal" allowBlank="1" showInputMessage="1" showErrorMessage="1" errorTitle="Erro de valores" error="Digite um valor entre 0% e 100%" sqref="N21:N26 JJ21:JJ26 TF21:TF26 ADB21:ADB26 AMX21:AMX26 AWT21:AWT26 BGP21:BGP26 BQL21:BQL26 CAH21:CAH26 CKD21:CKD26 CTZ21:CTZ26 DDV21:DDV26 DNR21:DNR26 DXN21:DXN26 EHJ21:EHJ26 ERF21:ERF26 FBB21:FBB26 FKX21:FKX26 FUT21:FUT26 GEP21:GEP26 GOL21:GOL26 GYH21:GYH26 HID21:HID26 HRZ21:HRZ26 IBV21:IBV26 ILR21:ILR26 IVN21:IVN26 JFJ21:JFJ26 JPF21:JPF26 JZB21:JZB26 KIX21:KIX26 KST21:KST26 LCP21:LCP26 LML21:LML26 LWH21:LWH26 MGD21:MGD26 MPZ21:MPZ26 MZV21:MZV26 NJR21:NJR26 NTN21:NTN26 ODJ21:ODJ26 ONF21:ONF26 OXB21:OXB26 PGX21:PGX26 PQT21:PQT26 QAP21:QAP26 QKL21:QKL26 QUH21:QUH26 RED21:RED26 RNZ21:RNZ26 RXV21:RXV26 SHR21:SHR26 SRN21:SRN26 TBJ21:TBJ26 TLF21:TLF26 TVB21:TVB26 UEX21:UEX26 UOT21:UOT26 UYP21:UYP26 VIL21:VIL26 VSH21:VSH26 WCD21:WCD26 WLZ21:WLZ26 WVV21:WVV26 N65560:N65565 JJ65555:JJ65560 TF65555:TF65560 ADB65555:ADB65560 AMX65555:AMX65560 AWT65555:AWT65560 BGP65555:BGP65560 BQL65555:BQL65560 CAH65555:CAH65560 CKD65555:CKD65560 CTZ65555:CTZ65560 DDV65555:DDV65560 DNR65555:DNR65560 DXN65555:DXN65560 EHJ65555:EHJ65560 ERF65555:ERF65560 FBB65555:FBB65560 FKX65555:FKX65560 FUT65555:FUT65560 GEP65555:GEP65560 GOL65555:GOL65560 GYH65555:GYH65560 HID65555:HID65560 HRZ65555:HRZ65560 IBV65555:IBV65560 ILR65555:ILR65560 IVN65555:IVN65560 JFJ65555:JFJ65560 JPF65555:JPF65560 JZB65555:JZB65560 KIX65555:KIX65560 KST65555:KST65560 LCP65555:LCP65560 LML65555:LML65560 LWH65555:LWH65560 MGD65555:MGD65560 MPZ65555:MPZ65560 MZV65555:MZV65560 NJR65555:NJR65560 NTN65555:NTN65560 ODJ65555:ODJ65560 ONF65555:ONF65560 OXB65555:OXB65560 PGX65555:PGX65560 PQT65555:PQT65560 QAP65555:QAP65560 QKL65555:QKL65560 QUH65555:QUH65560 RED65555:RED65560 RNZ65555:RNZ65560 RXV65555:RXV65560 SHR65555:SHR65560 SRN65555:SRN65560 TBJ65555:TBJ65560 TLF65555:TLF65560 TVB65555:TVB65560 UEX65555:UEX65560 UOT65555:UOT65560 UYP65555:UYP65560 VIL65555:VIL65560 VSH65555:VSH65560 WCD65555:WCD65560 WLZ65555:WLZ65560 WVV65555:WVV65560 N131096:N131101 JJ131091:JJ131096 TF131091:TF131096 ADB131091:ADB131096 AMX131091:AMX131096 AWT131091:AWT131096 BGP131091:BGP131096 BQL131091:BQL131096 CAH131091:CAH131096 CKD131091:CKD131096 CTZ131091:CTZ131096 DDV131091:DDV131096 DNR131091:DNR131096 DXN131091:DXN131096 EHJ131091:EHJ131096 ERF131091:ERF131096 FBB131091:FBB131096 FKX131091:FKX131096 FUT131091:FUT131096 GEP131091:GEP131096 GOL131091:GOL131096 GYH131091:GYH131096 HID131091:HID131096 HRZ131091:HRZ131096 IBV131091:IBV131096 ILR131091:ILR131096 IVN131091:IVN131096 JFJ131091:JFJ131096 JPF131091:JPF131096 JZB131091:JZB131096 KIX131091:KIX131096 KST131091:KST131096 LCP131091:LCP131096 LML131091:LML131096 LWH131091:LWH131096 MGD131091:MGD131096 MPZ131091:MPZ131096 MZV131091:MZV131096 NJR131091:NJR131096 NTN131091:NTN131096 ODJ131091:ODJ131096 ONF131091:ONF131096 OXB131091:OXB131096 PGX131091:PGX131096 PQT131091:PQT131096 QAP131091:QAP131096 QKL131091:QKL131096 QUH131091:QUH131096 RED131091:RED131096 RNZ131091:RNZ131096 RXV131091:RXV131096 SHR131091:SHR131096 SRN131091:SRN131096 TBJ131091:TBJ131096 TLF131091:TLF131096 TVB131091:TVB131096 UEX131091:UEX131096 UOT131091:UOT131096 UYP131091:UYP131096 VIL131091:VIL131096 VSH131091:VSH131096 WCD131091:WCD131096 WLZ131091:WLZ131096 WVV131091:WVV131096 N196632:N196637 JJ196627:JJ196632 TF196627:TF196632 ADB196627:ADB196632 AMX196627:AMX196632 AWT196627:AWT196632 BGP196627:BGP196632 BQL196627:BQL196632 CAH196627:CAH196632 CKD196627:CKD196632 CTZ196627:CTZ196632 DDV196627:DDV196632 DNR196627:DNR196632 DXN196627:DXN196632 EHJ196627:EHJ196632 ERF196627:ERF196632 FBB196627:FBB196632 FKX196627:FKX196632 FUT196627:FUT196632 GEP196627:GEP196632 GOL196627:GOL196632 GYH196627:GYH196632 HID196627:HID196632 HRZ196627:HRZ196632 IBV196627:IBV196632 ILR196627:ILR196632 IVN196627:IVN196632 JFJ196627:JFJ196632 JPF196627:JPF196632 JZB196627:JZB196632 KIX196627:KIX196632 KST196627:KST196632 LCP196627:LCP196632 LML196627:LML196632 LWH196627:LWH196632 MGD196627:MGD196632 MPZ196627:MPZ196632 MZV196627:MZV196632 NJR196627:NJR196632 NTN196627:NTN196632 ODJ196627:ODJ196632 ONF196627:ONF196632 OXB196627:OXB196632 PGX196627:PGX196632 PQT196627:PQT196632 QAP196627:QAP196632 QKL196627:QKL196632 QUH196627:QUH196632 RED196627:RED196632 RNZ196627:RNZ196632 RXV196627:RXV196632 SHR196627:SHR196632 SRN196627:SRN196632 TBJ196627:TBJ196632 TLF196627:TLF196632 TVB196627:TVB196632 UEX196627:UEX196632 UOT196627:UOT196632 UYP196627:UYP196632 VIL196627:VIL196632 VSH196627:VSH196632 WCD196627:WCD196632 WLZ196627:WLZ196632 WVV196627:WVV196632 N262168:N262173 JJ262163:JJ262168 TF262163:TF262168 ADB262163:ADB262168 AMX262163:AMX262168 AWT262163:AWT262168 BGP262163:BGP262168 BQL262163:BQL262168 CAH262163:CAH262168 CKD262163:CKD262168 CTZ262163:CTZ262168 DDV262163:DDV262168 DNR262163:DNR262168 DXN262163:DXN262168 EHJ262163:EHJ262168 ERF262163:ERF262168 FBB262163:FBB262168 FKX262163:FKX262168 FUT262163:FUT262168 GEP262163:GEP262168 GOL262163:GOL262168 GYH262163:GYH262168 HID262163:HID262168 HRZ262163:HRZ262168 IBV262163:IBV262168 ILR262163:ILR262168 IVN262163:IVN262168 JFJ262163:JFJ262168 JPF262163:JPF262168 JZB262163:JZB262168 KIX262163:KIX262168 KST262163:KST262168 LCP262163:LCP262168 LML262163:LML262168 LWH262163:LWH262168 MGD262163:MGD262168 MPZ262163:MPZ262168 MZV262163:MZV262168 NJR262163:NJR262168 NTN262163:NTN262168 ODJ262163:ODJ262168 ONF262163:ONF262168 OXB262163:OXB262168 PGX262163:PGX262168 PQT262163:PQT262168 QAP262163:QAP262168 QKL262163:QKL262168 QUH262163:QUH262168 RED262163:RED262168 RNZ262163:RNZ262168 RXV262163:RXV262168 SHR262163:SHR262168 SRN262163:SRN262168 TBJ262163:TBJ262168 TLF262163:TLF262168 TVB262163:TVB262168 UEX262163:UEX262168 UOT262163:UOT262168 UYP262163:UYP262168 VIL262163:VIL262168 VSH262163:VSH262168 WCD262163:WCD262168 WLZ262163:WLZ262168 WVV262163:WVV262168 N327704:N327709 JJ327699:JJ327704 TF327699:TF327704 ADB327699:ADB327704 AMX327699:AMX327704 AWT327699:AWT327704 BGP327699:BGP327704 BQL327699:BQL327704 CAH327699:CAH327704 CKD327699:CKD327704 CTZ327699:CTZ327704 DDV327699:DDV327704 DNR327699:DNR327704 DXN327699:DXN327704 EHJ327699:EHJ327704 ERF327699:ERF327704 FBB327699:FBB327704 FKX327699:FKX327704 FUT327699:FUT327704 GEP327699:GEP327704 GOL327699:GOL327704 GYH327699:GYH327704 HID327699:HID327704 HRZ327699:HRZ327704 IBV327699:IBV327704 ILR327699:ILR327704 IVN327699:IVN327704 JFJ327699:JFJ327704 JPF327699:JPF327704 JZB327699:JZB327704 KIX327699:KIX327704 KST327699:KST327704 LCP327699:LCP327704 LML327699:LML327704 LWH327699:LWH327704 MGD327699:MGD327704 MPZ327699:MPZ327704 MZV327699:MZV327704 NJR327699:NJR327704 NTN327699:NTN327704 ODJ327699:ODJ327704 ONF327699:ONF327704 OXB327699:OXB327704 PGX327699:PGX327704 PQT327699:PQT327704 QAP327699:QAP327704 QKL327699:QKL327704 QUH327699:QUH327704 RED327699:RED327704 RNZ327699:RNZ327704 RXV327699:RXV327704 SHR327699:SHR327704 SRN327699:SRN327704 TBJ327699:TBJ327704 TLF327699:TLF327704 TVB327699:TVB327704 UEX327699:UEX327704 UOT327699:UOT327704 UYP327699:UYP327704 VIL327699:VIL327704 VSH327699:VSH327704 WCD327699:WCD327704 WLZ327699:WLZ327704 WVV327699:WVV327704 N393240:N393245 JJ393235:JJ393240 TF393235:TF393240 ADB393235:ADB393240 AMX393235:AMX393240 AWT393235:AWT393240 BGP393235:BGP393240 BQL393235:BQL393240 CAH393235:CAH393240 CKD393235:CKD393240 CTZ393235:CTZ393240 DDV393235:DDV393240 DNR393235:DNR393240 DXN393235:DXN393240 EHJ393235:EHJ393240 ERF393235:ERF393240 FBB393235:FBB393240 FKX393235:FKX393240 FUT393235:FUT393240 GEP393235:GEP393240 GOL393235:GOL393240 GYH393235:GYH393240 HID393235:HID393240 HRZ393235:HRZ393240 IBV393235:IBV393240 ILR393235:ILR393240 IVN393235:IVN393240 JFJ393235:JFJ393240 JPF393235:JPF393240 JZB393235:JZB393240 KIX393235:KIX393240 KST393235:KST393240 LCP393235:LCP393240 LML393235:LML393240 LWH393235:LWH393240 MGD393235:MGD393240 MPZ393235:MPZ393240 MZV393235:MZV393240 NJR393235:NJR393240 NTN393235:NTN393240 ODJ393235:ODJ393240 ONF393235:ONF393240 OXB393235:OXB393240 PGX393235:PGX393240 PQT393235:PQT393240 QAP393235:QAP393240 QKL393235:QKL393240 QUH393235:QUH393240 RED393235:RED393240 RNZ393235:RNZ393240 RXV393235:RXV393240 SHR393235:SHR393240 SRN393235:SRN393240 TBJ393235:TBJ393240 TLF393235:TLF393240 TVB393235:TVB393240 UEX393235:UEX393240 UOT393235:UOT393240 UYP393235:UYP393240 VIL393235:VIL393240 VSH393235:VSH393240 WCD393235:WCD393240 WLZ393235:WLZ393240 WVV393235:WVV393240 N458776:N458781 JJ458771:JJ458776 TF458771:TF458776 ADB458771:ADB458776 AMX458771:AMX458776 AWT458771:AWT458776 BGP458771:BGP458776 BQL458771:BQL458776 CAH458771:CAH458776 CKD458771:CKD458776 CTZ458771:CTZ458776 DDV458771:DDV458776 DNR458771:DNR458776 DXN458771:DXN458776 EHJ458771:EHJ458776 ERF458771:ERF458776 FBB458771:FBB458776 FKX458771:FKX458776 FUT458771:FUT458776 GEP458771:GEP458776 GOL458771:GOL458776 GYH458771:GYH458776 HID458771:HID458776 HRZ458771:HRZ458776 IBV458771:IBV458776 ILR458771:ILR458776 IVN458771:IVN458776 JFJ458771:JFJ458776 JPF458771:JPF458776 JZB458771:JZB458776 KIX458771:KIX458776 KST458771:KST458776 LCP458771:LCP458776 LML458771:LML458776 LWH458771:LWH458776 MGD458771:MGD458776 MPZ458771:MPZ458776 MZV458771:MZV458776 NJR458771:NJR458776 NTN458771:NTN458776 ODJ458771:ODJ458776 ONF458771:ONF458776 OXB458771:OXB458776 PGX458771:PGX458776 PQT458771:PQT458776 QAP458771:QAP458776 QKL458771:QKL458776 QUH458771:QUH458776 RED458771:RED458776 RNZ458771:RNZ458776 RXV458771:RXV458776 SHR458771:SHR458776 SRN458771:SRN458776 TBJ458771:TBJ458776 TLF458771:TLF458776 TVB458771:TVB458776 UEX458771:UEX458776 UOT458771:UOT458776 UYP458771:UYP458776 VIL458771:VIL458776 VSH458771:VSH458776 WCD458771:WCD458776 WLZ458771:WLZ458776 WVV458771:WVV458776 N524312:N524317 JJ524307:JJ524312 TF524307:TF524312 ADB524307:ADB524312 AMX524307:AMX524312 AWT524307:AWT524312 BGP524307:BGP524312 BQL524307:BQL524312 CAH524307:CAH524312 CKD524307:CKD524312 CTZ524307:CTZ524312 DDV524307:DDV524312 DNR524307:DNR524312 DXN524307:DXN524312 EHJ524307:EHJ524312 ERF524307:ERF524312 FBB524307:FBB524312 FKX524307:FKX524312 FUT524307:FUT524312 GEP524307:GEP524312 GOL524307:GOL524312 GYH524307:GYH524312 HID524307:HID524312 HRZ524307:HRZ524312 IBV524307:IBV524312 ILR524307:ILR524312 IVN524307:IVN524312 JFJ524307:JFJ524312 JPF524307:JPF524312 JZB524307:JZB524312 KIX524307:KIX524312 KST524307:KST524312 LCP524307:LCP524312 LML524307:LML524312 LWH524307:LWH524312 MGD524307:MGD524312 MPZ524307:MPZ524312 MZV524307:MZV524312 NJR524307:NJR524312 NTN524307:NTN524312 ODJ524307:ODJ524312 ONF524307:ONF524312 OXB524307:OXB524312 PGX524307:PGX524312 PQT524307:PQT524312 QAP524307:QAP524312 QKL524307:QKL524312 QUH524307:QUH524312 RED524307:RED524312 RNZ524307:RNZ524312 RXV524307:RXV524312 SHR524307:SHR524312 SRN524307:SRN524312 TBJ524307:TBJ524312 TLF524307:TLF524312 TVB524307:TVB524312 UEX524307:UEX524312 UOT524307:UOT524312 UYP524307:UYP524312 VIL524307:VIL524312 VSH524307:VSH524312 WCD524307:WCD524312 WLZ524307:WLZ524312 WVV524307:WVV524312 N589848:N589853 JJ589843:JJ589848 TF589843:TF589848 ADB589843:ADB589848 AMX589843:AMX589848 AWT589843:AWT589848 BGP589843:BGP589848 BQL589843:BQL589848 CAH589843:CAH589848 CKD589843:CKD589848 CTZ589843:CTZ589848 DDV589843:DDV589848 DNR589843:DNR589848 DXN589843:DXN589848 EHJ589843:EHJ589848 ERF589843:ERF589848 FBB589843:FBB589848 FKX589843:FKX589848 FUT589843:FUT589848 GEP589843:GEP589848 GOL589843:GOL589848 GYH589843:GYH589848 HID589843:HID589848 HRZ589843:HRZ589848 IBV589843:IBV589848 ILR589843:ILR589848 IVN589843:IVN589848 JFJ589843:JFJ589848 JPF589843:JPF589848 JZB589843:JZB589848 KIX589843:KIX589848 KST589843:KST589848 LCP589843:LCP589848 LML589843:LML589848 LWH589843:LWH589848 MGD589843:MGD589848 MPZ589843:MPZ589848 MZV589843:MZV589848 NJR589843:NJR589848 NTN589843:NTN589848 ODJ589843:ODJ589848 ONF589843:ONF589848 OXB589843:OXB589848 PGX589843:PGX589848 PQT589843:PQT589848 QAP589843:QAP589848 QKL589843:QKL589848 QUH589843:QUH589848 RED589843:RED589848 RNZ589843:RNZ589848 RXV589843:RXV589848 SHR589843:SHR589848 SRN589843:SRN589848 TBJ589843:TBJ589848 TLF589843:TLF589848 TVB589843:TVB589848 UEX589843:UEX589848 UOT589843:UOT589848 UYP589843:UYP589848 VIL589843:VIL589848 VSH589843:VSH589848 WCD589843:WCD589848 WLZ589843:WLZ589848 WVV589843:WVV589848 N655384:N655389 JJ655379:JJ655384 TF655379:TF655384 ADB655379:ADB655384 AMX655379:AMX655384 AWT655379:AWT655384 BGP655379:BGP655384 BQL655379:BQL655384 CAH655379:CAH655384 CKD655379:CKD655384 CTZ655379:CTZ655384 DDV655379:DDV655384 DNR655379:DNR655384 DXN655379:DXN655384 EHJ655379:EHJ655384 ERF655379:ERF655384 FBB655379:FBB655384 FKX655379:FKX655384 FUT655379:FUT655384 GEP655379:GEP655384 GOL655379:GOL655384 GYH655379:GYH655384 HID655379:HID655384 HRZ655379:HRZ655384 IBV655379:IBV655384 ILR655379:ILR655384 IVN655379:IVN655384 JFJ655379:JFJ655384 JPF655379:JPF655384 JZB655379:JZB655384 KIX655379:KIX655384 KST655379:KST655384 LCP655379:LCP655384 LML655379:LML655384 LWH655379:LWH655384 MGD655379:MGD655384 MPZ655379:MPZ655384 MZV655379:MZV655384 NJR655379:NJR655384 NTN655379:NTN655384 ODJ655379:ODJ655384 ONF655379:ONF655384 OXB655379:OXB655384 PGX655379:PGX655384 PQT655379:PQT655384 QAP655379:QAP655384 QKL655379:QKL655384 QUH655379:QUH655384 RED655379:RED655384 RNZ655379:RNZ655384 RXV655379:RXV655384 SHR655379:SHR655384 SRN655379:SRN655384 TBJ655379:TBJ655384 TLF655379:TLF655384 TVB655379:TVB655384 UEX655379:UEX655384 UOT655379:UOT655384 UYP655379:UYP655384 VIL655379:VIL655384 VSH655379:VSH655384 WCD655379:WCD655384 WLZ655379:WLZ655384 WVV655379:WVV655384 N720920:N720925 JJ720915:JJ720920 TF720915:TF720920 ADB720915:ADB720920 AMX720915:AMX720920 AWT720915:AWT720920 BGP720915:BGP720920 BQL720915:BQL720920 CAH720915:CAH720920 CKD720915:CKD720920 CTZ720915:CTZ720920 DDV720915:DDV720920 DNR720915:DNR720920 DXN720915:DXN720920 EHJ720915:EHJ720920 ERF720915:ERF720920 FBB720915:FBB720920 FKX720915:FKX720920 FUT720915:FUT720920 GEP720915:GEP720920 GOL720915:GOL720920 GYH720915:GYH720920 HID720915:HID720920 HRZ720915:HRZ720920 IBV720915:IBV720920 ILR720915:ILR720920 IVN720915:IVN720920 JFJ720915:JFJ720920 JPF720915:JPF720920 JZB720915:JZB720920 KIX720915:KIX720920 KST720915:KST720920 LCP720915:LCP720920 LML720915:LML720920 LWH720915:LWH720920 MGD720915:MGD720920 MPZ720915:MPZ720920 MZV720915:MZV720920 NJR720915:NJR720920 NTN720915:NTN720920 ODJ720915:ODJ720920 ONF720915:ONF720920 OXB720915:OXB720920 PGX720915:PGX720920 PQT720915:PQT720920 QAP720915:QAP720920 QKL720915:QKL720920 QUH720915:QUH720920 RED720915:RED720920 RNZ720915:RNZ720920 RXV720915:RXV720920 SHR720915:SHR720920 SRN720915:SRN720920 TBJ720915:TBJ720920 TLF720915:TLF720920 TVB720915:TVB720920 UEX720915:UEX720920 UOT720915:UOT720920 UYP720915:UYP720920 VIL720915:VIL720920 VSH720915:VSH720920 WCD720915:WCD720920 WLZ720915:WLZ720920 WVV720915:WVV720920 N786456:N786461 JJ786451:JJ786456 TF786451:TF786456 ADB786451:ADB786456 AMX786451:AMX786456 AWT786451:AWT786456 BGP786451:BGP786456 BQL786451:BQL786456 CAH786451:CAH786456 CKD786451:CKD786456 CTZ786451:CTZ786456 DDV786451:DDV786456 DNR786451:DNR786456 DXN786451:DXN786456 EHJ786451:EHJ786456 ERF786451:ERF786456 FBB786451:FBB786456 FKX786451:FKX786456 FUT786451:FUT786456 GEP786451:GEP786456 GOL786451:GOL786456 GYH786451:GYH786456 HID786451:HID786456 HRZ786451:HRZ786456 IBV786451:IBV786456 ILR786451:ILR786456 IVN786451:IVN786456 JFJ786451:JFJ786456 JPF786451:JPF786456 JZB786451:JZB786456 KIX786451:KIX786456 KST786451:KST786456 LCP786451:LCP786456 LML786451:LML786456 LWH786451:LWH786456 MGD786451:MGD786456 MPZ786451:MPZ786456 MZV786451:MZV786456 NJR786451:NJR786456 NTN786451:NTN786456 ODJ786451:ODJ786456 ONF786451:ONF786456 OXB786451:OXB786456 PGX786451:PGX786456 PQT786451:PQT786456 QAP786451:QAP786456 QKL786451:QKL786456 QUH786451:QUH786456 RED786451:RED786456 RNZ786451:RNZ786456 RXV786451:RXV786456 SHR786451:SHR786456 SRN786451:SRN786456 TBJ786451:TBJ786456 TLF786451:TLF786456 TVB786451:TVB786456 UEX786451:UEX786456 UOT786451:UOT786456 UYP786451:UYP786456 VIL786451:VIL786456 VSH786451:VSH786456 WCD786451:WCD786456 WLZ786451:WLZ786456 WVV786451:WVV786456 N851992:N851997 JJ851987:JJ851992 TF851987:TF851992 ADB851987:ADB851992 AMX851987:AMX851992 AWT851987:AWT851992 BGP851987:BGP851992 BQL851987:BQL851992 CAH851987:CAH851992 CKD851987:CKD851992 CTZ851987:CTZ851992 DDV851987:DDV851992 DNR851987:DNR851992 DXN851987:DXN851992 EHJ851987:EHJ851992 ERF851987:ERF851992 FBB851987:FBB851992 FKX851987:FKX851992 FUT851987:FUT851992 GEP851987:GEP851992 GOL851987:GOL851992 GYH851987:GYH851992 HID851987:HID851992 HRZ851987:HRZ851992 IBV851987:IBV851992 ILR851987:ILR851992 IVN851987:IVN851992 JFJ851987:JFJ851992 JPF851987:JPF851992 JZB851987:JZB851992 KIX851987:KIX851992 KST851987:KST851992 LCP851987:LCP851992 LML851987:LML851992 LWH851987:LWH851992 MGD851987:MGD851992 MPZ851987:MPZ851992 MZV851987:MZV851992 NJR851987:NJR851992 NTN851987:NTN851992 ODJ851987:ODJ851992 ONF851987:ONF851992 OXB851987:OXB851992 PGX851987:PGX851992 PQT851987:PQT851992 QAP851987:QAP851992 QKL851987:QKL851992 QUH851987:QUH851992 RED851987:RED851992 RNZ851987:RNZ851992 RXV851987:RXV851992 SHR851987:SHR851992 SRN851987:SRN851992 TBJ851987:TBJ851992 TLF851987:TLF851992 TVB851987:TVB851992 UEX851987:UEX851992 UOT851987:UOT851992 UYP851987:UYP851992 VIL851987:VIL851992 VSH851987:VSH851992 WCD851987:WCD851992 WLZ851987:WLZ851992 WVV851987:WVV851992 N917528:N917533 JJ917523:JJ917528 TF917523:TF917528 ADB917523:ADB917528 AMX917523:AMX917528 AWT917523:AWT917528 BGP917523:BGP917528 BQL917523:BQL917528 CAH917523:CAH917528 CKD917523:CKD917528 CTZ917523:CTZ917528 DDV917523:DDV917528 DNR917523:DNR917528 DXN917523:DXN917528 EHJ917523:EHJ917528 ERF917523:ERF917528 FBB917523:FBB917528 FKX917523:FKX917528 FUT917523:FUT917528 GEP917523:GEP917528 GOL917523:GOL917528 GYH917523:GYH917528 HID917523:HID917528 HRZ917523:HRZ917528 IBV917523:IBV917528 ILR917523:ILR917528 IVN917523:IVN917528 JFJ917523:JFJ917528 JPF917523:JPF917528 JZB917523:JZB917528 KIX917523:KIX917528 KST917523:KST917528 LCP917523:LCP917528 LML917523:LML917528 LWH917523:LWH917528 MGD917523:MGD917528 MPZ917523:MPZ917528 MZV917523:MZV917528 NJR917523:NJR917528 NTN917523:NTN917528 ODJ917523:ODJ917528 ONF917523:ONF917528 OXB917523:OXB917528 PGX917523:PGX917528 PQT917523:PQT917528 QAP917523:QAP917528 QKL917523:QKL917528 QUH917523:QUH917528 RED917523:RED917528 RNZ917523:RNZ917528 RXV917523:RXV917528 SHR917523:SHR917528 SRN917523:SRN917528 TBJ917523:TBJ917528 TLF917523:TLF917528 TVB917523:TVB917528 UEX917523:UEX917528 UOT917523:UOT917528 UYP917523:UYP917528 VIL917523:VIL917528 VSH917523:VSH917528 WCD917523:WCD917528 WLZ917523:WLZ917528 WVV917523:WVV917528 N983064:N983069 JJ983059:JJ983064 TF983059:TF983064 ADB983059:ADB983064 AMX983059:AMX983064 AWT983059:AWT983064 BGP983059:BGP983064 BQL983059:BQL983064 CAH983059:CAH983064 CKD983059:CKD983064 CTZ983059:CTZ983064 DDV983059:DDV983064 DNR983059:DNR983064 DXN983059:DXN983064 EHJ983059:EHJ983064 ERF983059:ERF983064 FBB983059:FBB983064 FKX983059:FKX983064 FUT983059:FUT983064 GEP983059:GEP983064 GOL983059:GOL983064 GYH983059:GYH983064 HID983059:HID983064 HRZ983059:HRZ983064 IBV983059:IBV983064 ILR983059:ILR983064 IVN983059:IVN983064 JFJ983059:JFJ983064 JPF983059:JPF983064 JZB983059:JZB983064 KIX983059:KIX983064 KST983059:KST983064 LCP983059:LCP983064 LML983059:LML983064 LWH983059:LWH983064 MGD983059:MGD983064 MPZ983059:MPZ983064 MZV983059:MZV983064 NJR983059:NJR983064 NTN983059:NTN983064 ODJ983059:ODJ983064 ONF983059:ONF983064 OXB983059:OXB983064 PGX983059:PGX983064 PQT983059:PQT983064 QAP983059:QAP983064 QKL983059:QKL983064 QUH983059:QUH983064 RED983059:RED983064 RNZ983059:RNZ983064 RXV983059:RXV983064 SHR983059:SHR983064 SRN983059:SRN983064 TBJ983059:TBJ983064 TLF983059:TLF983064 TVB983059:TVB983064 UEX983059:UEX983064 UOT983059:UOT983064 UYP983059:UYP983064 VIL983059:VIL983064 VSH983059:VSH983064 WCD983059:WCD983064 WLZ983059:WLZ983064 WVV983059:WVV983064">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7:R17 JM17:JN17 TI17:TJ17 ADE17:ADF17 ANA17:ANB17 AWW17:AWX17 BGS17:BGT17 BQO17:BQP17 CAK17:CAL17 CKG17:CKH17 CUC17:CUD17 DDY17:DDZ17 DNU17:DNV17 DXQ17:DXR17 EHM17:EHN17 ERI17:ERJ17 FBE17:FBF17 FLA17:FLB17 FUW17:FUX17 GES17:GET17 GOO17:GOP17 GYK17:GYL17 HIG17:HIH17 HSC17:HSD17 IBY17:IBZ17 ILU17:ILV17 IVQ17:IVR17 JFM17:JFN17 JPI17:JPJ17 JZE17:JZF17 KJA17:KJB17 KSW17:KSX17 LCS17:LCT17 LMO17:LMP17 LWK17:LWL17 MGG17:MGH17 MQC17:MQD17 MZY17:MZZ17 NJU17:NJV17 NTQ17:NTR17 ODM17:ODN17 ONI17:ONJ17 OXE17:OXF17 PHA17:PHB17 PQW17:PQX17 QAS17:QAT17 QKO17:QKP17 QUK17:QUL17 REG17:REH17 ROC17:ROD17 RXY17:RXZ17 SHU17:SHV17 SRQ17:SRR17 TBM17:TBN17 TLI17:TLJ17 TVE17:TVF17 UFA17:UFB17 UOW17:UOX17 UYS17:UYT17 VIO17:VIP17 VSK17:VSL17 WCG17:WCH17 WMC17:WMD17 WVY17:WVZ17 Q65556:R65556 JM65551:JN65551 TI65551:TJ65551 ADE65551:ADF65551 ANA65551:ANB65551 AWW65551:AWX65551 BGS65551:BGT65551 BQO65551:BQP65551 CAK65551:CAL65551 CKG65551:CKH65551 CUC65551:CUD65551 DDY65551:DDZ65551 DNU65551:DNV65551 DXQ65551:DXR65551 EHM65551:EHN65551 ERI65551:ERJ65551 FBE65551:FBF65551 FLA65551:FLB65551 FUW65551:FUX65551 GES65551:GET65551 GOO65551:GOP65551 GYK65551:GYL65551 HIG65551:HIH65551 HSC65551:HSD65551 IBY65551:IBZ65551 ILU65551:ILV65551 IVQ65551:IVR65551 JFM65551:JFN65551 JPI65551:JPJ65551 JZE65551:JZF65551 KJA65551:KJB65551 KSW65551:KSX65551 LCS65551:LCT65551 LMO65551:LMP65551 LWK65551:LWL65551 MGG65551:MGH65551 MQC65551:MQD65551 MZY65551:MZZ65551 NJU65551:NJV65551 NTQ65551:NTR65551 ODM65551:ODN65551 ONI65551:ONJ65551 OXE65551:OXF65551 PHA65551:PHB65551 PQW65551:PQX65551 QAS65551:QAT65551 QKO65551:QKP65551 QUK65551:QUL65551 REG65551:REH65551 ROC65551:ROD65551 RXY65551:RXZ65551 SHU65551:SHV65551 SRQ65551:SRR65551 TBM65551:TBN65551 TLI65551:TLJ65551 TVE65551:TVF65551 UFA65551:UFB65551 UOW65551:UOX65551 UYS65551:UYT65551 VIO65551:VIP65551 VSK65551:VSL65551 WCG65551:WCH65551 WMC65551:WMD65551 WVY65551:WVZ65551 Q131092:R131092 JM131087:JN131087 TI131087:TJ131087 ADE131087:ADF131087 ANA131087:ANB131087 AWW131087:AWX131087 BGS131087:BGT131087 BQO131087:BQP131087 CAK131087:CAL131087 CKG131087:CKH131087 CUC131087:CUD131087 DDY131087:DDZ131087 DNU131087:DNV131087 DXQ131087:DXR131087 EHM131087:EHN131087 ERI131087:ERJ131087 FBE131087:FBF131087 FLA131087:FLB131087 FUW131087:FUX131087 GES131087:GET131087 GOO131087:GOP131087 GYK131087:GYL131087 HIG131087:HIH131087 HSC131087:HSD131087 IBY131087:IBZ131087 ILU131087:ILV131087 IVQ131087:IVR131087 JFM131087:JFN131087 JPI131087:JPJ131087 JZE131087:JZF131087 KJA131087:KJB131087 KSW131087:KSX131087 LCS131087:LCT131087 LMO131087:LMP131087 LWK131087:LWL131087 MGG131087:MGH131087 MQC131087:MQD131087 MZY131087:MZZ131087 NJU131087:NJV131087 NTQ131087:NTR131087 ODM131087:ODN131087 ONI131087:ONJ131087 OXE131087:OXF131087 PHA131087:PHB131087 PQW131087:PQX131087 QAS131087:QAT131087 QKO131087:QKP131087 QUK131087:QUL131087 REG131087:REH131087 ROC131087:ROD131087 RXY131087:RXZ131087 SHU131087:SHV131087 SRQ131087:SRR131087 TBM131087:TBN131087 TLI131087:TLJ131087 TVE131087:TVF131087 UFA131087:UFB131087 UOW131087:UOX131087 UYS131087:UYT131087 VIO131087:VIP131087 VSK131087:VSL131087 WCG131087:WCH131087 WMC131087:WMD131087 WVY131087:WVZ131087 Q196628:R196628 JM196623:JN196623 TI196623:TJ196623 ADE196623:ADF196623 ANA196623:ANB196623 AWW196623:AWX196623 BGS196623:BGT196623 BQO196623:BQP196623 CAK196623:CAL196623 CKG196623:CKH196623 CUC196623:CUD196623 DDY196623:DDZ196623 DNU196623:DNV196623 DXQ196623:DXR196623 EHM196623:EHN196623 ERI196623:ERJ196623 FBE196623:FBF196623 FLA196623:FLB196623 FUW196623:FUX196623 GES196623:GET196623 GOO196623:GOP196623 GYK196623:GYL196623 HIG196623:HIH196623 HSC196623:HSD196623 IBY196623:IBZ196623 ILU196623:ILV196623 IVQ196623:IVR196623 JFM196623:JFN196623 JPI196623:JPJ196623 JZE196623:JZF196623 KJA196623:KJB196623 KSW196623:KSX196623 LCS196623:LCT196623 LMO196623:LMP196623 LWK196623:LWL196623 MGG196623:MGH196623 MQC196623:MQD196623 MZY196623:MZZ196623 NJU196623:NJV196623 NTQ196623:NTR196623 ODM196623:ODN196623 ONI196623:ONJ196623 OXE196623:OXF196623 PHA196623:PHB196623 PQW196623:PQX196623 QAS196623:QAT196623 QKO196623:QKP196623 QUK196623:QUL196623 REG196623:REH196623 ROC196623:ROD196623 RXY196623:RXZ196623 SHU196623:SHV196623 SRQ196623:SRR196623 TBM196623:TBN196623 TLI196623:TLJ196623 TVE196623:TVF196623 UFA196623:UFB196623 UOW196623:UOX196623 UYS196623:UYT196623 VIO196623:VIP196623 VSK196623:VSL196623 WCG196623:WCH196623 WMC196623:WMD196623 WVY196623:WVZ196623 Q262164:R262164 JM262159:JN262159 TI262159:TJ262159 ADE262159:ADF262159 ANA262159:ANB262159 AWW262159:AWX262159 BGS262159:BGT262159 BQO262159:BQP262159 CAK262159:CAL262159 CKG262159:CKH262159 CUC262159:CUD262159 DDY262159:DDZ262159 DNU262159:DNV262159 DXQ262159:DXR262159 EHM262159:EHN262159 ERI262159:ERJ262159 FBE262159:FBF262159 FLA262159:FLB262159 FUW262159:FUX262159 GES262159:GET262159 GOO262159:GOP262159 GYK262159:GYL262159 HIG262159:HIH262159 HSC262159:HSD262159 IBY262159:IBZ262159 ILU262159:ILV262159 IVQ262159:IVR262159 JFM262159:JFN262159 JPI262159:JPJ262159 JZE262159:JZF262159 KJA262159:KJB262159 KSW262159:KSX262159 LCS262159:LCT262159 LMO262159:LMP262159 LWK262159:LWL262159 MGG262159:MGH262159 MQC262159:MQD262159 MZY262159:MZZ262159 NJU262159:NJV262159 NTQ262159:NTR262159 ODM262159:ODN262159 ONI262159:ONJ262159 OXE262159:OXF262159 PHA262159:PHB262159 PQW262159:PQX262159 QAS262159:QAT262159 QKO262159:QKP262159 QUK262159:QUL262159 REG262159:REH262159 ROC262159:ROD262159 RXY262159:RXZ262159 SHU262159:SHV262159 SRQ262159:SRR262159 TBM262159:TBN262159 TLI262159:TLJ262159 TVE262159:TVF262159 UFA262159:UFB262159 UOW262159:UOX262159 UYS262159:UYT262159 VIO262159:VIP262159 VSK262159:VSL262159 WCG262159:WCH262159 WMC262159:WMD262159 WVY262159:WVZ262159 Q327700:R327700 JM327695:JN327695 TI327695:TJ327695 ADE327695:ADF327695 ANA327695:ANB327695 AWW327695:AWX327695 BGS327695:BGT327695 BQO327695:BQP327695 CAK327695:CAL327695 CKG327695:CKH327695 CUC327695:CUD327695 DDY327695:DDZ327695 DNU327695:DNV327695 DXQ327695:DXR327695 EHM327695:EHN327695 ERI327695:ERJ327695 FBE327695:FBF327695 FLA327695:FLB327695 FUW327695:FUX327695 GES327695:GET327695 GOO327695:GOP327695 GYK327695:GYL327695 HIG327695:HIH327695 HSC327695:HSD327695 IBY327695:IBZ327695 ILU327695:ILV327695 IVQ327695:IVR327695 JFM327695:JFN327695 JPI327695:JPJ327695 JZE327695:JZF327695 KJA327695:KJB327695 KSW327695:KSX327695 LCS327695:LCT327695 LMO327695:LMP327695 LWK327695:LWL327695 MGG327695:MGH327695 MQC327695:MQD327695 MZY327695:MZZ327695 NJU327695:NJV327695 NTQ327695:NTR327695 ODM327695:ODN327695 ONI327695:ONJ327695 OXE327695:OXF327695 PHA327695:PHB327695 PQW327695:PQX327695 QAS327695:QAT327695 QKO327695:QKP327695 QUK327695:QUL327695 REG327695:REH327695 ROC327695:ROD327695 RXY327695:RXZ327695 SHU327695:SHV327695 SRQ327695:SRR327695 TBM327695:TBN327695 TLI327695:TLJ327695 TVE327695:TVF327695 UFA327695:UFB327695 UOW327695:UOX327695 UYS327695:UYT327695 VIO327695:VIP327695 VSK327695:VSL327695 WCG327695:WCH327695 WMC327695:WMD327695 WVY327695:WVZ327695 Q393236:R393236 JM393231:JN393231 TI393231:TJ393231 ADE393231:ADF393231 ANA393231:ANB393231 AWW393231:AWX393231 BGS393231:BGT393231 BQO393231:BQP393231 CAK393231:CAL393231 CKG393231:CKH393231 CUC393231:CUD393231 DDY393231:DDZ393231 DNU393231:DNV393231 DXQ393231:DXR393231 EHM393231:EHN393231 ERI393231:ERJ393231 FBE393231:FBF393231 FLA393231:FLB393231 FUW393231:FUX393231 GES393231:GET393231 GOO393231:GOP393231 GYK393231:GYL393231 HIG393231:HIH393231 HSC393231:HSD393231 IBY393231:IBZ393231 ILU393231:ILV393231 IVQ393231:IVR393231 JFM393231:JFN393231 JPI393231:JPJ393231 JZE393231:JZF393231 KJA393231:KJB393231 KSW393231:KSX393231 LCS393231:LCT393231 LMO393231:LMP393231 LWK393231:LWL393231 MGG393231:MGH393231 MQC393231:MQD393231 MZY393231:MZZ393231 NJU393231:NJV393231 NTQ393231:NTR393231 ODM393231:ODN393231 ONI393231:ONJ393231 OXE393231:OXF393231 PHA393231:PHB393231 PQW393231:PQX393231 QAS393231:QAT393231 QKO393231:QKP393231 QUK393231:QUL393231 REG393231:REH393231 ROC393231:ROD393231 RXY393231:RXZ393231 SHU393231:SHV393231 SRQ393231:SRR393231 TBM393231:TBN393231 TLI393231:TLJ393231 TVE393231:TVF393231 UFA393231:UFB393231 UOW393231:UOX393231 UYS393231:UYT393231 VIO393231:VIP393231 VSK393231:VSL393231 WCG393231:WCH393231 WMC393231:WMD393231 WVY393231:WVZ393231 Q458772:R458772 JM458767:JN458767 TI458767:TJ458767 ADE458767:ADF458767 ANA458767:ANB458767 AWW458767:AWX458767 BGS458767:BGT458767 BQO458767:BQP458767 CAK458767:CAL458767 CKG458767:CKH458767 CUC458767:CUD458767 DDY458767:DDZ458767 DNU458767:DNV458767 DXQ458767:DXR458767 EHM458767:EHN458767 ERI458767:ERJ458767 FBE458767:FBF458767 FLA458767:FLB458767 FUW458767:FUX458767 GES458767:GET458767 GOO458767:GOP458767 GYK458767:GYL458767 HIG458767:HIH458767 HSC458767:HSD458767 IBY458767:IBZ458767 ILU458767:ILV458767 IVQ458767:IVR458767 JFM458767:JFN458767 JPI458767:JPJ458767 JZE458767:JZF458767 KJA458767:KJB458767 KSW458767:KSX458767 LCS458767:LCT458767 LMO458767:LMP458767 LWK458767:LWL458767 MGG458767:MGH458767 MQC458767:MQD458767 MZY458767:MZZ458767 NJU458767:NJV458767 NTQ458767:NTR458767 ODM458767:ODN458767 ONI458767:ONJ458767 OXE458767:OXF458767 PHA458767:PHB458767 PQW458767:PQX458767 QAS458767:QAT458767 QKO458767:QKP458767 QUK458767:QUL458767 REG458767:REH458767 ROC458767:ROD458767 RXY458767:RXZ458767 SHU458767:SHV458767 SRQ458767:SRR458767 TBM458767:TBN458767 TLI458767:TLJ458767 TVE458767:TVF458767 UFA458767:UFB458767 UOW458767:UOX458767 UYS458767:UYT458767 VIO458767:VIP458767 VSK458767:VSL458767 WCG458767:WCH458767 WMC458767:WMD458767 WVY458767:WVZ458767 Q524308:R524308 JM524303:JN524303 TI524303:TJ524303 ADE524303:ADF524303 ANA524303:ANB524303 AWW524303:AWX524303 BGS524303:BGT524303 BQO524303:BQP524303 CAK524303:CAL524303 CKG524303:CKH524303 CUC524303:CUD524303 DDY524303:DDZ524303 DNU524303:DNV524303 DXQ524303:DXR524303 EHM524303:EHN524303 ERI524303:ERJ524303 FBE524303:FBF524303 FLA524303:FLB524303 FUW524303:FUX524303 GES524303:GET524303 GOO524303:GOP524303 GYK524303:GYL524303 HIG524303:HIH524303 HSC524303:HSD524303 IBY524303:IBZ524303 ILU524303:ILV524303 IVQ524303:IVR524303 JFM524303:JFN524303 JPI524303:JPJ524303 JZE524303:JZF524303 KJA524303:KJB524303 KSW524303:KSX524303 LCS524303:LCT524303 LMO524303:LMP524303 LWK524303:LWL524303 MGG524303:MGH524303 MQC524303:MQD524303 MZY524303:MZZ524303 NJU524303:NJV524303 NTQ524303:NTR524303 ODM524303:ODN524303 ONI524303:ONJ524303 OXE524303:OXF524303 PHA524303:PHB524303 PQW524303:PQX524303 QAS524303:QAT524303 QKO524303:QKP524303 QUK524303:QUL524303 REG524303:REH524303 ROC524303:ROD524303 RXY524303:RXZ524303 SHU524303:SHV524303 SRQ524303:SRR524303 TBM524303:TBN524303 TLI524303:TLJ524303 TVE524303:TVF524303 UFA524303:UFB524303 UOW524303:UOX524303 UYS524303:UYT524303 VIO524303:VIP524303 VSK524303:VSL524303 WCG524303:WCH524303 WMC524303:WMD524303 WVY524303:WVZ524303 Q589844:R589844 JM589839:JN589839 TI589839:TJ589839 ADE589839:ADF589839 ANA589839:ANB589839 AWW589839:AWX589839 BGS589839:BGT589839 BQO589839:BQP589839 CAK589839:CAL589839 CKG589839:CKH589839 CUC589839:CUD589839 DDY589839:DDZ589839 DNU589839:DNV589839 DXQ589839:DXR589839 EHM589839:EHN589839 ERI589839:ERJ589839 FBE589839:FBF589839 FLA589839:FLB589839 FUW589839:FUX589839 GES589839:GET589839 GOO589839:GOP589839 GYK589839:GYL589839 HIG589839:HIH589839 HSC589839:HSD589839 IBY589839:IBZ589839 ILU589839:ILV589839 IVQ589839:IVR589839 JFM589839:JFN589839 JPI589839:JPJ589839 JZE589839:JZF589839 KJA589839:KJB589839 KSW589839:KSX589839 LCS589839:LCT589839 LMO589839:LMP589839 LWK589839:LWL589839 MGG589839:MGH589839 MQC589839:MQD589839 MZY589839:MZZ589839 NJU589839:NJV589839 NTQ589839:NTR589839 ODM589839:ODN589839 ONI589839:ONJ589839 OXE589839:OXF589839 PHA589839:PHB589839 PQW589839:PQX589839 QAS589839:QAT589839 QKO589839:QKP589839 QUK589839:QUL589839 REG589839:REH589839 ROC589839:ROD589839 RXY589839:RXZ589839 SHU589839:SHV589839 SRQ589839:SRR589839 TBM589839:TBN589839 TLI589839:TLJ589839 TVE589839:TVF589839 UFA589839:UFB589839 UOW589839:UOX589839 UYS589839:UYT589839 VIO589839:VIP589839 VSK589839:VSL589839 WCG589839:WCH589839 WMC589839:WMD589839 WVY589839:WVZ589839 Q655380:R655380 JM655375:JN655375 TI655375:TJ655375 ADE655375:ADF655375 ANA655375:ANB655375 AWW655375:AWX655375 BGS655375:BGT655375 BQO655375:BQP655375 CAK655375:CAL655375 CKG655375:CKH655375 CUC655375:CUD655375 DDY655375:DDZ655375 DNU655375:DNV655375 DXQ655375:DXR655375 EHM655375:EHN655375 ERI655375:ERJ655375 FBE655375:FBF655375 FLA655375:FLB655375 FUW655375:FUX655375 GES655375:GET655375 GOO655375:GOP655375 GYK655375:GYL655375 HIG655375:HIH655375 HSC655375:HSD655375 IBY655375:IBZ655375 ILU655375:ILV655375 IVQ655375:IVR655375 JFM655375:JFN655375 JPI655375:JPJ655375 JZE655375:JZF655375 KJA655375:KJB655375 KSW655375:KSX655375 LCS655375:LCT655375 LMO655375:LMP655375 LWK655375:LWL655375 MGG655375:MGH655375 MQC655375:MQD655375 MZY655375:MZZ655375 NJU655375:NJV655375 NTQ655375:NTR655375 ODM655375:ODN655375 ONI655375:ONJ655375 OXE655375:OXF655375 PHA655375:PHB655375 PQW655375:PQX655375 QAS655375:QAT655375 QKO655375:QKP655375 QUK655375:QUL655375 REG655375:REH655375 ROC655375:ROD655375 RXY655375:RXZ655375 SHU655375:SHV655375 SRQ655375:SRR655375 TBM655375:TBN655375 TLI655375:TLJ655375 TVE655375:TVF655375 UFA655375:UFB655375 UOW655375:UOX655375 UYS655375:UYT655375 VIO655375:VIP655375 VSK655375:VSL655375 WCG655375:WCH655375 WMC655375:WMD655375 WVY655375:WVZ655375 Q720916:R720916 JM720911:JN720911 TI720911:TJ720911 ADE720911:ADF720911 ANA720911:ANB720911 AWW720911:AWX720911 BGS720911:BGT720911 BQO720911:BQP720911 CAK720911:CAL720911 CKG720911:CKH720911 CUC720911:CUD720911 DDY720911:DDZ720911 DNU720911:DNV720911 DXQ720911:DXR720911 EHM720911:EHN720911 ERI720911:ERJ720911 FBE720911:FBF720911 FLA720911:FLB720911 FUW720911:FUX720911 GES720911:GET720911 GOO720911:GOP720911 GYK720911:GYL720911 HIG720911:HIH720911 HSC720911:HSD720911 IBY720911:IBZ720911 ILU720911:ILV720911 IVQ720911:IVR720911 JFM720911:JFN720911 JPI720911:JPJ720911 JZE720911:JZF720911 KJA720911:KJB720911 KSW720911:KSX720911 LCS720911:LCT720911 LMO720911:LMP720911 LWK720911:LWL720911 MGG720911:MGH720911 MQC720911:MQD720911 MZY720911:MZZ720911 NJU720911:NJV720911 NTQ720911:NTR720911 ODM720911:ODN720911 ONI720911:ONJ720911 OXE720911:OXF720911 PHA720911:PHB720911 PQW720911:PQX720911 QAS720911:QAT720911 QKO720911:QKP720911 QUK720911:QUL720911 REG720911:REH720911 ROC720911:ROD720911 RXY720911:RXZ720911 SHU720911:SHV720911 SRQ720911:SRR720911 TBM720911:TBN720911 TLI720911:TLJ720911 TVE720911:TVF720911 UFA720911:UFB720911 UOW720911:UOX720911 UYS720911:UYT720911 VIO720911:VIP720911 VSK720911:VSL720911 WCG720911:WCH720911 WMC720911:WMD720911 WVY720911:WVZ720911 Q786452:R786452 JM786447:JN786447 TI786447:TJ786447 ADE786447:ADF786447 ANA786447:ANB786447 AWW786447:AWX786447 BGS786447:BGT786447 BQO786447:BQP786447 CAK786447:CAL786447 CKG786447:CKH786447 CUC786447:CUD786447 DDY786447:DDZ786447 DNU786447:DNV786447 DXQ786447:DXR786447 EHM786447:EHN786447 ERI786447:ERJ786447 FBE786447:FBF786447 FLA786447:FLB786447 FUW786447:FUX786447 GES786447:GET786447 GOO786447:GOP786447 GYK786447:GYL786447 HIG786447:HIH786447 HSC786447:HSD786447 IBY786447:IBZ786447 ILU786447:ILV786447 IVQ786447:IVR786447 JFM786447:JFN786447 JPI786447:JPJ786447 JZE786447:JZF786447 KJA786447:KJB786447 KSW786447:KSX786447 LCS786447:LCT786447 LMO786447:LMP786447 LWK786447:LWL786447 MGG786447:MGH786447 MQC786447:MQD786447 MZY786447:MZZ786447 NJU786447:NJV786447 NTQ786447:NTR786447 ODM786447:ODN786447 ONI786447:ONJ786447 OXE786447:OXF786447 PHA786447:PHB786447 PQW786447:PQX786447 QAS786447:QAT786447 QKO786447:QKP786447 QUK786447:QUL786447 REG786447:REH786447 ROC786447:ROD786447 RXY786447:RXZ786447 SHU786447:SHV786447 SRQ786447:SRR786447 TBM786447:TBN786447 TLI786447:TLJ786447 TVE786447:TVF786447 UFA786447:UFB786447 UOW786447:UOX786447 UYS786447:UYT786447 VIO786447:VIP786447 VSK786447:VSL786447 WCG786447:WCH786447 WMC786447:WMD786447 WVY786447:WVZ786447 Q851988:R851988 JM851983:JN851983 TI851983:TJ851983 ADE851983:ADF851983 ANA851983:ANB851983 AWW851983:AWX851983 BGS851983:BGT851983 BQO851983:BQP851983 CAK851983:CAL851983 CKG851983:CKH851983 CUC851983:CUD851983 DDY851983:DDZ851983 DNU851983:DNV851983 DXQ851983:DXR851983 EHM851983:EHN851983 ERI851983:ERJ851983 FBE851983:FBF851983 FLA851983:FLB851983 FUW851983:FUX851983 GES851983:GET851983 GOO851983:GOP851983 GYK851983:GYL851983 HIG851983:HIH851983 HSC851983:HSD851983 IBY851983:IBZ851983 ILU851983:ILV851983 IVQ851983:IVR851983 JFM851983:JFN851983 JPI851983:JPJ851983 JZE851983:JZF851983 KJA851983:KJB851983 KSW851983:KSX851983 LCS851983:LCT851983 LMO851983:LMP851983 LWK851983:LWL851983 MGG851983:MGH851983 MQC851983:MQD851983 MZY851983:MZZ851983 NJU851983:NJV851983 NTQ851983:NTR851983 ODM851983:ODN851983 ONI851983:ONJ851983 OXE851983:OXF851983 PHA851983:PHB851983 PQW851983:PQX851983 QAS851983:QAT851983 QKO851983:QKP851983 QUK851983:QUL851983 REG851983:REH851983 ROC851983:ROD851983 RXY851983:RXZ851983 SHU851983:SHV851983 SRQ851983:SRR851983 TBM851983:TBN851983 TLI851983:TLJ851983 TVE851983:TVF851983 UFA851983:UFB851983 UOW851983:UOX851983 UYS851983:UYT851983 VIO851983:VIP851983 VSK851983:VSL851983 WCG851983:WCH851983 WMC851983:WMD851983 WVY851983:WVZ851983 Q917524:R917524 JM917519:JN917519 TI917519:TJ917519 ADE917519:ADF917519 ANA917519:ANB917519 AWW917519:AWX917519 BGS917519:BGT917519 BQO917519:BQP917519 CAK917519:CAL917519 CKG917519:CKH917519 CUC917519:CUD917519 DDY917519:DDZ917519 DNU917519:DNV917519 DXQ917519:DXR917519 EHM917519:EHN917519 ERI917519:ERJ917519 FBE917519:FBF917519 FLA917519:FLB917519 FUW917519:FUX917519 GES917519:GET917519 GOO917519:GOP917519 GYK917519:GYL917519 HIG917519:HIH917519 HSC917519:HSD917519 IBY917519:IBZ917519 ILU917519:ILV917519 IVQ917519:IVR917519 JFM917519:JFN917519 JPI917519:JPJ917519 JZE917519:JZF917519 KJA917519:KJB917519 KSW917519:KSX917519 LCS917519:LCT917519 LMO917519:LMP917519 LWK917519:LWL917519 MGG917519:MGH917519 MQC917519:MQD917519 MZY917519:MZZ917519 NJU917519:NJV917519 NTQ917519:NTR917519 ODM917519:ODN917519 ONI917519:ONJ917519 OXE917519:OXF917519 PHA917519:PHB917519 PQW917519:PQX917519 QAS917519:QAT917519 QKO917519:QKP917519 QUK917519:QUL917519 REG917519:REH917519 ROC917519:ROD917519 RXY917519:RXZ917519 SHU917519:SHV917519 SRQ917519:SRR917519 TBM917519:TBN917519 TLI917519:TLJ917519 TVE917519:TVF917519 UFA917519:UFB917519 UOW917519:UOX917519 UYS917519:UYT917519 VIO917519:VIP917519 VSK917519:VSL917519 WCG917519:WCH917519 WMC917519:WMD917519 WVY917519:WVZ917519 Q983060:R983060 JM983055:JN983055 TI983055:TJ983055 ADE983055:ADF983055 ANA983055:ANB983055 AWW983055:AWX983055 BGS983055:BGT983055 BQO983055:BQP983055 CAK983055:CAL983055 CKG983055:CKH983055 CUC983055:CUD983055 DDY983055:DDZ983055 DNU983055:DNV983055 DXQ983055:DXR983055 EHM983055:EHN983055 ERI983055:ERJ983055 FBE983055:FBF983055 FLA983055:FLB983055 FUW983055:FUX983055 GES983055:GET983055 GOO983055:GOP983055 GYK983055:GYL983055 HIG983055:HIH983055 HSC983055:HSD983055 IBY983055:IBZ983055 ILU983055:ILV983055 IVQ983055:IVR983055 JFM983055:JFN983055 JPI983055:JPJ983055 JZE983055:JZF983055 KJA983055:KJB983055 KSW983055:KSX983055 LCS983055:LCT983055 LMO983055:LMP983055 LWK983055:LWL983055 MGG983055:MGH983055 MQC983055:MQD983055 MZY983055:MZZ983055 NJU983055:NJV983055 NTQ983055:NTR983055 ODM983055:ODN983055 ONI983055:ONJ983055 OXE983055:OXF983055 PHA983055:PHB983055 PQW983055:PQX983055 QAS983055:QAT983055 QKO983055:QKP983055 QUK983055:QUL983055 REG983055:REH983055 ROC983055:ROD983055 RXY983055:RXZ983055 SHU983055:SHV983055 SRQ983055:SRR983055 TBM983055:TBN983055 TLI983055:TLJ983055 TVE983055:TVF983055 UFA983055:UFB983055 UOW983055:UOX983055 UYS983055:UYT983055 VIO983055:VIP983055 VSK983055:VSL983055 WCG983055:WCH983055 WMC983055:WMD983055 WVY983055:WVZ983055">
      <formula1>0</formula1>
    </dataValidation>
    <dataValidation type="decimal" allowBlank="1" showInputMessage="1" showErrorMessage="1" errorTitle="Valor não permitido" error="Digite um percentual entre 0% e 100%." promptTitle="Valores admissíveis:" prompt="Insira valores entre 0 e 100%." sqref="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5:R65555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91:R131091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7:R196627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63:R262163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9:R327699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5:R393235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71:R458771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7:R524307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43:R589843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9:R655379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5:R720915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51:R786451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7:R851987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23:R917523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9:R983059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formula1>0</formula1>
      <formula2>1</formula2>
    </dataValidation>
    <dataValidation type="decimal" allowBlank="1" showInputMessage="1" showErrorMessage="1" errorTitle="Erro de valores" error="Digite um valor maior do que 0." sqref="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65566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102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8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74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10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6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82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8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54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90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6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62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8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34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70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WVV983065">
      <formula1>0</formula1>
      <formula2>1</formula2>
    </dataValidation>
    <dataValidation operator="greaterThanOrEqual" allowBlank="1" showInputMessage="1" showErrorMessage="1" errorTitle="Erro de valores" error="Digite um valor igual a 0% ou 2%." sqref="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7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103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9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5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11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7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83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9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5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91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7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63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9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5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71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dataValidation type="list" allowBlank="1" showInputMessage="1" showErrorMessage="1" sqref="I14:P14 JE14:JL14 TA14:TH14 ACW14:ADD14 AMS14:AMZ14 AWO14:AWV14 BGK14:BGR14 BQG14:BQN14 CAC14:CAJ14 CJY14:CKF14 CTU14:CUB14 DDQ14:DDX14 DNM14:DNT14 DXI14:DXP14 EHE14:EHL14 ERA14:ERH14 FAW14:FBD14 FKS14:FKZ14 FUO14:FUV14 GEK14:GER14 GOG14:GON14 GYC14:GYJ14 HHY14:HIF14 HRU14:HSB14 IBQ14:IBX14 ILM14:ILT14 IVI14:IVP14 JFE14:JFL14 JPA14:JPH14 JYW14:JZD14 KIS14:KIZ14 KSO14:KSV14 LCK14:LCR14 LMG14:LMN14 LWC14:LWJ14 MFY14:MGF14 MPU14:MQB14 MZQ14:MZX14 NJM14:NJT14 NTI14:NTP14 ODE14:ODL14 ONA14:ONH14 OWW14:OXD14 PGS14:PGZ14 PQO14:PQV14 QAK14:QAR14 QKG14:QKN14 QUC14:QUJ14 RDY14:REF14 RNU14:ROB14 RXQ14:RXX14 SHM14:SHT14 SRI14:SRP14 TBE14:TBL14 TLA14:TLH14 TUW14:TVD14 UES14:UEZ14 UOO14:UOV14 UYK14:UYR14 VIG14:VIN14 VSC14:VSJ14 WBY14:WCF14 WLU14:WMB14 WVQ14:WVX14 JE65548:JL65548 TA65548:TH65548 ACW65548:ADD65548 AMS65548:AMZ65548 AWO65548:AWV65548 BGK65548:BGR65548 BQG65548:BQN65548 CAC65548:CAJ65548 CJY65548:CKF65548 CTU65548:CUB65548 DDQ65548:DDX65548 DNM65548:DNT65548 DXI65548:DXP65548 EHE65548:EHL65548 ERA65548:ERH65548 FAW65548:FBD65548 FKS65548:FKZ65548 FUO65548:FUV65548 GEK65548:GER65548 GOG65548:GON65548 GYC65548:GYJ65548 HHY65548:HIF65548 HRU65548:HSB65548 IBQ65548:IBX65548 ILM65548:ILT65548 IVI65548:IVP65548 JFE65548:JFL65548 JPA65548:JPH65548 JYW65548:JZD65548 KIS65548:KIZ65548 KSO65548:KSV65548 LCK65548:LCR65548 LMG65548:LMN65548 LWC65548:LWJ65548 MFY65548:MGF65548 MPU65548:MQB65548 MZQ65548:MZX65548 NJM65548:NJT65548 NTI65548:NTP65548 ODE65548:ODL65548 ONA65548:ONH65548 OWW65548:OXD65548 PGS65548:PGZ65548 PQO65548:PQV65548 QAK65548:QAR65548 QKG65548:QKN65548 QUC65548:QUJ65548 RDY65548:REF65548 RNU65548:ROB65548 RXQ65548:RXX65548 SHM65548:SHT65548 SRI65548:SRP65548 TBE65548:TBL65548 TLA65548:TLH65548 TUW65548:TVD65548 UES65548:UEZ65548 UOO65548:UOV65548 UYK65548:UYR65548 VIG65548:VIN65548 VSC65548:VSJ65548 WBY65548:WCF65548 WLU65548:WMB65548 WVQ65548:WVX65548 JE131084:JL131084 TA131084:TH131084 ACW131084:ADD131084 AMS131084:AMZ131084 AWO131084:AWV131084 BGK131084:BGR131084 BQG131084:BQN131084 CAC131084:CAJ131084 CJY131084:CKF131084 CTU131084:CUB131084 DDQ131084:DDX131084 DNM131084:DNT131084 DXI131084:DXP131084 EHE131084:EHL131084 ERA131084:ERH131084 FAW131084:FBD131084 FKS131084:FKZ131084 FUO131084:FUV131084 GEK131084:GER131084 GOG131084:GON131084 GYC131084:GYJ131084 HHY131084:HIF131084 HRU131084:HSB131084 IBQ131084:IBX131084 ILM131084:ILT131084 IVI131084:IVP131084 JFE131084:JFL131084 JPA131084:JPH131084 JYW131084:JZD131084 KIS131084:KIZ131084 KSO131084:KSV131084 LCK131084:LCR131084 LMG131084:LMN131084 LWC131084:LWJ131084 MFY131084:MGF131084 MPU131084:MQB131084 MZQ131084:MZX131084 NJM131084:NJT131084 NTI131084:NTP131084 ODE131084:ODL131084 ONA131084:ONH131084 OWW131084:OXD131084 PGS131084:PGZ131084 PQO131084:PQV131084 QAK131084:QAR131084 QKG131084:QKN131084 QUC131084:QUJ131084 RDY131084:REF131084 RNU131084:ROB131084 RXQ131084:RXX131084 SHM131084:SHT131084 SRI131084:SRP131084 TBE131084:TBL131084 TLA131084:TLH131084 TUW131084:TVD131084 UES131084:UEZ131084 UOO131084:UOV131084 UYK131084:UYR131084 VIG131084:VIN131084 VSC131084:VSJ131084 WBY131084:WCF131084 WLU131084:WMB131084 WVQ131084:WVX131084 JE196620:JL196620 TA196620:TH196620 ACW196620:ADD196620 AMS196620:AMZ196620 AWO196620:AWV196620 BGK196620:BGR196620 BQG196620:BQN196620 CAC196620:CAJ196620 CJY196620:CKF196620 CTU196620:CUB196620 DDQ196620:DDX196620 DNM196620:DNT196620 DXI196620:DXP196620 EHE196620:EHL196620 ERA196620:ERH196620 FAW196620:FBD196620 FKS196620:FKZ196620 FUO196620:FUV196620 GEK196620:GER196620 GOG196620:GON196620 GYC196620:GYJ196620 HHY196620:HIF196620 HRU196620:HSB196620 IBQ196620:IBX196620 ILM196620:ILT196620 IVI196620:IVP196620 JFE196620:JFL196620 JPA196620:JPH196620 JYW196620:JZD196620 KIS196620:KIZ196620 KSO196620:KSV196620 LCK196620:LCR196620 LMG196620:LMN196620 LWC196620:LWJ196620 MFY196620:MGF196620 MPU196620:MQB196620 MZQ196620:MZX196620 NJM196620:NJT196620 NTI196620:NTP196620 ODE196620:ODL196620 ONA196620:ONH196620 OWW196620:OXD196620 PGS196620:PGZ196620 PQO196620:PQV196620 QAK196620:QAR196620 QKG196620:QKN196620 QUC196620:QUJ196620 RDY196620:REF196620 RNU196620:ROB196620 RXQ196620:RXX196620 SHM196620:SHT196620 SRI196620:SRP196620 TBE196620:TBL196620 TLA196620:TLH196620 TUW196620:TVD196620 UES196620:UEZ196620 UOO196620:UOV196620 UYK196620:UYR196620 VIG196620:VIN196620 VSC196620:VSJ196620 WBY196620:WCF196620 WLU196620:WMB196620 WVQ196620:WVX196620 JE262156:JL262156 TA262156:TH262156 ACW262156:ADD262156 AMS262156:AMZ262156 AWO262156:AWV262156 BGK262156:BGR262156 BQG262156:BQN262156 CAC262156:CAJ262156 CJY262156:CKF262156 CTU262156:CUB262156 DDQ262156:DDX262156 DNM262156:DNT262156 DXI262156:DXP262156 EHE262156:EHL262156 ERA262156:ERH262156 FAW262156:FBD262156 FKS262156:FKZ262156 FUO262156:FUV262156 GEK262156:GER262156 GOG262156:GON262156 GYC262156:GYJ262156 HHY262156:HIF262156 HRU262156:HSB262156 IBQ262156:IBX262156 ILM262156:ILT262156 IVI262156:IVP262156 JFE262156:JFL262156 JPA262156:JPH262156 JYW262156:JZD262156 KIS262156:KIZ262156 KSO262156:KSV262156 LCK262156:LCR262156 LMG262156:LMN262156 LWC262156:LWJ262156 MFY262156:MGF262156 MPU262156:MQB262156 MZQ262156:MZX262156 NJM262156:NJT262156 NTI262156:NTP262156 ODE262156:ODL262156 ONA262156:ONH262156 OWW262156:OXD262156 PGS262156:PGZ262156 PQO262156:PQV262156 QAK262156:QAR262156 QKG262156:QKN262156 QUC262156:QUJ262156 RDY262156:REF262156 RNU262156:ROB262156 RXQ262156:RXX262156 SHM262156:SHT262156 SRI262156:SRP262156 TBE262156:TBL262156 TLA262156:TLH262156 TUW262156:TVD262156 UES262156:UEZ262156 UOO262156:UOV262156 UYK262156:UYR262156 VIG262156:VIN262156 VSC262156:VSJ262156 WBY262156:WCF262156 WLU262156:WMB262156 WVQ262156:WVX262156 JE327692:JL327692 TA327692:TH327692 ACW327692:ADD327692 AMS327692:AMZ327692 AWO327692:AWV327692 BGK327692:BGR327692 BQG327692:BQN327692 CAC327692:CAJ327692 CJY327692:CKF327692 CTU327692:CUB327692 DDQ327692:DDX327692 DNM327692:DNT327692 DXI327692:DXP327692 EHE327692:EHL327692 ERA327692:ERH327692 FAW327692:FBD327692 FKS327692:FKZ327692 FUO327692:FUV327692 GEK327692:GER327692 GOG327692:GON327692 GYC327692:GYJ327692 HHY327692:HIF327692 HRU327692:HSB327692 IBQ327692:IBX327692 ILM327692:ILT327692 IVI327692:IVP327692 JFE327692:JFL327692 JPA327692:JPH327692 JYW327692:JZD327692 KIS327692:KIZ327692 KSO327692:KSV327692 LCK327692:LCR327692 LMG327692:LMN327692 LWC327692:LWJ327692 MFY327692:MGF327692 MPU327692:MQB327692 MZQ327692:MZX327692 NJM327692:NJT327692 NTI327692:NTP327692 ODE327692:ODL327692 ONA327692:ONH327692 OWW327692:OXD327692 PGS327692:PGZ327692 PQO327692:PQV327692 QAK327692:QAR327692 QKG327692:QKN327692 QUC327692:QUJ327692 RDY327692:REF327692 RNU327692:ROB327692 RXQ327692:RXX327692 SHM327692:SHT327692 SRI327692:SRP327692 TBE327692:TBL327692 TLA327692:TLH327692 TUW327692:TVD327692 UES327692:UEZ327692 UOO327692:UOV327692 UYK327692:UYR327692 VIG327692:VIN327692 VSC327692:VSJ327692 WBY327692:WCF327692 WLU327692:WMB327692 WVQ327692:WVX327692 JE393228:JL393228 TA393228:TH393228 ACW393228:ADD393228 AMS393228:AMZ393228 AWO393228:AWV393228 BGK393228:BGR393228 BQG393228:BQN393228 CAC393228:CAJ393228 CJY393228:CKF393228 CTU393228:CUB393228 DDQ393228:DDX393228 DNM393228:DNT393228 DXI393228:DXP393228 EHE393228:EHL393228 ERA393228:ERH393228 FAW393228:FBD393228 FKS393228:FKZ393228 FUO393228:FUV393228 GEK393228:GER393228 GOG393228:GON393228 GYC393228:GYJ393228 HHY393228:HIF393228 HRU393228:HSB393228 IBQ393228:IBX393228 ILM393228:ILT393228 IVI393228:IVP393228 JFE393228:JFL393228 JPA393228:JPH393228 JYW393228:JZD393228 KIS393228:KIZ393228 KSO393228:KSV393228 LCK393228:LCR393228 LMG393228:LMN393228 LWC393228:LWJ393228 MFY393228:MGF393228 MPU393228:MQB393228 MZQ393228:MZX393228 NJM393228:NJT393228 NTI393228:NTP393228 ODE393228:ODL393228 ONA393228:ONH393228 OWW393228:OXD393228 PGS393228:PGZ393228 PQO393228:PQV393228 QAK393228:QAR393228 QKG393228:QKN393228 QUC393228:QUJ393228 RDY393228:REF393228 RNU393228:ROB393228 RXQ393228:RXX393228 SHM393228:SHT393228 SRI393228:SRP393228 TBE393228:TBL393228 TLA393228:TLH393228 TUW393228:TVD393228 UES393228:UEZ393228 UOO393228:UOV393228 UYK393228:UYR393228 VIG393228:VIN393228 VSC393228:VSJ393228 WBY393228:WCF393228 WLU393228:WMB393228 WVQ393228:WVX393228 JE458764:JL458764 TA458764:TH458764 ACW458764:ADD458764 AMS458764:AMZ458764 AWO458764:AWV458764 BGK458764:BGR458764 BQG458764:BQN458764 CAC458764:CAJ458764 CJY458764:CKF458764 CTU458764:CUB458764 DDQ458764:DDX458764 DNM458764:DNT458764 DXI458764:DXP458764 EHE458764:EHL458764 ERA458764:ERH458764 FAW458764:FBD458764 FKS458764:FKZ458764 FUO458764:FUV458764 GEK458764:GER458764 GOG458764:GON458764 GYC458764:GYJ458764 HHY458764:HIF458764 HRU458764:HSB458764 IBQ458764:IBX458764 ILM458764:ILT458764 IVI458764:IVP458764 JFE458764:JFL458764 JPA458764:JPH458764 JYW458764:JZD458764 KIS458764:KIZ458764 KSO458764:KSV458764 LCK458764:LCR458764 LMG458764:LMN458764 LWC458764:LWJ458764 MFY458764:MGF458764 MPU458764:MQB458764 MZQ458764:MZX458764 NJM458764:NJT458764 NTI458764:NTP458764 ODE458764:ODL458764 ONA458764:ONH458764 OWW458764:OXD458764 PGS458764:PGZ458764 PQO458764:PQV458764 QAK458764:QAR458764 QKG458764:QKN458764 QUC458764:QUJ458764 RDY458764:REF458764 RNU458764:ROB458764 RXQ458764:RXX458764 SHM458764:SHT458764 SRI458764:SRP458764 TBE458764:TBL458764 TLA458764:TLH458764 TUW458764:TVD458764 UES458764:UEZ458764 UOO458764:UOV458764 UYK458764:UYR458764 VIG458764:VIN458764 VSC458764:VSJ458764 WBY458764:WCF458764 WLU458764:WMB458764 WVQ458764:WVX458764 JE524300:JL524300 TA524300:TH524300 ACW524300:ADD524300 AMS524300:AMZ524300 AWO524300:AWV524300 BGK524300:BGR524300 BQG524300:BQN524300 CAC524300:CAJ524300 CJY524300:CKF524300 CTU524300:CUB524300 DDQ524300:DDX524300 DNM524300:DNT524300 DXI524300:DXP524300 EHE524300:EHL524300 ERA524300:ERH524300 FAW524300:FBD524300 FKS524300:FKZ524300 FUO524300:FUV524300 GEK524300:GER524300 GOG524300:GON524300 GYC524300:GYJ524300 HHY524300:HIF524300 HRU524300:HSB524300 IBQ524300:IBX524300 ILM524300:ILT524300 IVI524300:IVP524300 JFE524300:JFL524300 JPA524300:JPH524300 JYW524300:JZD524300 KIS524300:KIZ524300 KSO524300:KSV524300 LCK524300:LCR524300 LMG524300:LMN524300 LWC524300:LWJ524300 MFY524300:MGF524300 MPU524300:MQB524300 MZQ524300:MZX524300 NJM524300:NJT524300 NTI524300:NTP524300 ODE524300:ODL524300 ONA524300:ONH524300 OWW524300:OXD524300 PGS524300:PGZ524300 PQO524300:PQV524300 QAK524300:QAR524300 QKG524300:QKN524300 QUC524300:QUJ524300 RDY524300:REF524300 RNU524300:ROB524300 RXQ524300:RXX524300 SHM524300:SHT524300 SRI524300:SRP524300 TBE524300:TBL524300 TLA524300:TLH524300 TUW524300:TVD524300 UES524300:UEZ524300 UOO524300:UOV524300 UYK524300:UYR524300 VIG524300:VIN524300 VSC524300:VSJ524300 WBY524300:WCF524300 WLU524300:WMB524300 WVQ524300:WVX524300 JE589836:JL589836 TA589836:TH589836 ACW589836:ADD589836 AMS589836:AMZ589836 AWO589836:AWV589836 BGK589836:BGR589836 BQG589836:BQN589836 CAC589836:CAJ589836 CJY589836:CKF589836 CTU589836:CUB589836 DDQ589836:DDX589836 DNM589836:DNT589836 DXI589836:DXP589836 EHE589836:EHL589836 ERA589836:ERH589836 FAW589836:FBD589836 FKS589836:FKZ589836 FUO589836:FUV589836 GEK589836:GER589836 GOG589836:GON589836 GYC589836:GYJ589836 HHY589836:HIF589836 HRU589836:HSB589836 IBQ589836:IBX589836 ILM589836:ILT589836 IVI589836:IVP589836 JFE589836:JFL589836 JPA589836:JPH589836 JYW589836:JZD589836 KIS589836:KIZ589836 KSO589836:KSV589836 LCK589836:LCR589836 LMG589836:LMN589836 LWC589836:LWJ589836 MFY589836:MGF589836 MPU589836:MQB589836 MZQ589836:MZX589836 NJM589836:NJT589836 NTI589836:NTP589836 ODE589836:ODL589836 ONA589836:ONH589836 OWW589836:OXD589836 PGS589836:PGZ589836 PQO589836:PQV589836 QAK589836:QAR589836 QKG589836:QKN589836 QUC589836:QUJ589836 RDY589836:REF589836 RNU589836:ROB589836 RXQ589836:RXX589836 SHM589836:SHT589836 SRI589836:SRP589836 TBE589836:TBL589836 TLA589836:TLH589836 TUW589836:TVD589836 UES589836:UEZ589836 UOO589836:UOV589836 UYK589836:UYR589836 VIG589836:VIN589836 VSC589836:VSJ589836 WBY589836:WCF589836 WLU589836:WMB589836 WVQ589836:WVX589836 JE655372:JL655372 TA655372:TH655372 ACW655372:ADD655372 AMS655372:AMZ655372 AWO655372:AWV655372 BGK655372:BGR655372 BQG655372:BQN655372 CAC655372:CAJ655372 CJY655372:CKF655372 CTU655372:CUB655372 DDQ655372:DDX655372 DNM655372:DNT655372 DXI655372:DXP655372 EHE655372:EHL655372 ERA655372:ERH655372 FAW655372:FBD655372 FKS655372:FKZ655372 FUO655372:FUV655372 GEK655372:GER655372 GOG655372:GON655372 GYC655372:GYJ655372 HHY655372:HIF655372 HRU655372:HSB655372 IBQ655372:IBX655372 ILM655372:ILT655372 IVI655372:IVP655372 JFE655372:JFL655372 JPA655372:JPH655372 JYW655372:JZD655372 KIS655372:KIZ655372 KSO655372:KSV655372 LCK655372:LCR655372 LMG655372:LMN655372 LWC655372:LWJ655372 MFY655372:MGF655372 MPU655372:MQB655372 MZQ655372:MZX655372 NJM655372:NJT655372 NTI655372:NTP655372 ODE655372:ODL655372 ONA655372:ONH655372 OWW655372:OXD655372 PGS655372:PGZ655372 PQO655372:PQV655372 QAK655372:QAR655372 QKG655372:QKN655372 QUC655372:QUJ655372 RDY655372:REF655372 RNU655372:ROB655372 RXQ655372:RXX655372 SHM655372:SHT655372 SRI655372:SRP655372 TBE655372:TBL655372 TLA655372:TLH655372 TUW655372:TVD655372 UES655372:UEZ655372 UOO655372:UOV655372 UYK655372:UYR655372 VIG655372:VIN655372 VSC655372:VSJ655372 WBY655372:WCF655372 WLU655372:WMB655372 WVQ655372:WVX655372 JE720908:JL720908 TA720908:TH720908 ACW720908:ADD720908 AMS720908:AMZ720908 AWO720908:AWV720908 BGK720908:BGR720908 BQG720908:BQN720908 CAC720908:CAJ720908 CJY720908:CKF720908 CTU720908:CUB720908 DDQ720908:DDX720908 DNM720908:DNT720908 DXI720908:DXP720908 EHE720908:EHL720908 ERA720908:ERH720908 FAW720908:FBD720908 FKS720908:FKZ720908 FUO720908:FUV720908 GEK720908:GER720908 GOG720908:GON720908 GYC720908:GYJ720908 HHY720908:HIF720908 HRU720908:HSB720908 IBQ720908:IBX720908 ILM720908:ILT720908 IVI720908:IVP720908 JFE720908:JFL720908 JPA720908:JPH720908 JYW720908:JZD720908 KIS720908:KIZ720908 KSO720908:KSV720908 LCK720908:LCR720908 LMG720908:LMN720908 LWC720908:LWJ720908 MFY720908:MGF720908 MPU720908:MQB720908 MZQ720908:MZX720908 NJM720908:NJT720908 NTI720908:NTP720908 ODE720908:ODL720908 ONA720908:ONH720908 OWW720908:OXD720908 PGS720908:PGZ720908 PQO720908:PQV720908 QAK720908:QAR720908 QKG720908:QKN720908 QUC720908:QUJ720908 RDY720908:REF720908 RNU720908:ROB720908 RXQ720908:RXX720908 SHM720908:SHT720908 SRI720908:SRP720908 TBE720908:TBL720908 TLA720908:TLH720908 TUW720908:TVD720908 UES720908:UEZ720908 UOO720908:UOV720908 UYK720908:UYR720908 VIG720908:VIN720908 VSC720908:VSJ720908 WBY720908:WCF720908 WLU720908:WMB720908 WVQ720908:WVX720908 JE786444:JL786444 TA786444:TH786444 ACW786444:ADD786444 AMS786444:AMZ786444 AWO786444:AWV786444 BGK786444:BGR786444 BQG786444:BQN786444 CAC786444:CAJ786444 CJY786444:CKF786444 CTU786444:CUB786444 DDQ786444:DDX786444 DNM786444:DNT786444 DXI786444:DXP786444 EHE786444:EHL786444 ERA786444:ERH786444 FAW786444:FBD786444 FKS786444:FKZ786444 FUO786444:FUV786444 GEK786444:GER786444 GOG786444:GON786444 GYC786444:GYJ786444 HHY786444:HIF786444 HRU786444:HSB786444 IBQ786444:IBX786444 ILM786444:ILT786444 IVI786444:IVP786444 JFE786444:JFL786444 JPA786444:JPH786444 JYW786444:JZD786444 KIS786444:KIZ786444 KSO786444:KSV786444 LCK786444:LCR786444 LMG786444:LMN786444 LWC786444:LWJ786444 MFY786444:MGF786444 MPU786444:MQB786444 MZQ786444:MZX786444 NJM786444:NJT786444 NTI786444:NTP786444 ODE786444:ODL786444 ONA786444:ONH786444 OWW786444:OXD786444 PGS786444:PGZ786444 PQO786444:PQV786444 QAK786444:QAR786444 QKG786444:QKN786444 QUC786444:QUJ786444 RDY786444:REF786444 RNU786444:ROB786444 RXQ786444:RXX786444 SHM786444:SHT786444 SRI786444:SRP786444 TBE786444:TBL786444 TLA786444:TLH786444 TUW786444:TVD786444 UES786444:UEZ786444 UOO786444:UOV786444 UYK786444:UYR786444 VIG786444:VIN786444 VSC786444:VSJ786444 WBY786444:WCF786444 WLU786444:WMB786444 WVQ786444:WVX786444 JE851980:JL851980 TA851980:TH851980 ACW851980:ADD851980 AMS851980:AMZ851980 AWO851980:AWV851980 BGK851980:BGR851980 BQG851980:BQN851980 CAC851980:CAJ851980 CJY851980:CKF851980 CTU851980:CUB851980 DDQ851980:DDX851980 DNM851980:DNT851980 DXI851980:DXP851980 EHE851980:EHL851980 ERA851980:ERH851980 FAW851980:FBD851980 FKS851980:FKZ851980 FUO851980:FUV851980 GEK851980:GER851980 GOG851980:GON851980 GYC851980:GYJ851980 HHY851980:HIF851980 HRU851980:HSB851980 IBQ851980:IBX851980 ILM851980:ILT851980 IVI851980:IVP851980 JFE851980:JFL851980 JPA851980:JPH851980 JYW851980:JZD851980 KIS851980:KIZ851980 KSO851980:KSV851980 LCK851980:LCR851980 LMG851980:LMN851980 LWC851980:LWJ851980 MFY851980:MGF851980 MPU851980:MQB851980 MZQ851980:MZX851980 NJM851980:NJT851980 NTI851980:NTP851980 ODE851980:ODL851980 ONA851980:ONH851980 OWW851980:OXD851980 PGS851980:PGZ851980 PQO851980:PQV851980 QAK851980:QAR851980 QKG851980:QKN851980 QUC851980:QUJ851980 RDY851980:REF851980 RNU851980:ROB851980 RXQ851980:RXX851980 SHM851980:SHT851980 SRI851980:SRP851980 TBE851980:TBL851980 TLA851980:TLH851980 TUW851980:TVD851980 UES851980:UEZ851980 UOO851980:UOV851980 UYK851980:UYR851980 VIG851980:VIN851980 VSC851980:VSJ851980 WBY851980:WCF851980 WLU851980:WMB851980 WVQ851980:WVX851980 JE917516:JL917516 TA917516:TH917516 ACW917516:ADD917516 AMS917516:AMZ917516 AWO917516:AWV917516 BGK917516:BGR917516 BQG917516:BQN917516 CAC917516:CAJ917516 CJY917516:CKF917516 CTU917516:CUB917516 DDQ917516:DDX917516 DNM917516:DNT917516 DXI917516:DXP917516 EHE917516:EHL917516 ERA917516:ERH917516 FAW917516:FBD917516 FKS917516:FKZ917516 FUO917516:FUV917516 GEK917516:GER917516 GOG917516:GON917516 GYC917516:GYJ917516 HHY917516:HIF917516 HRU917516:HSB917516 IBQ917516:IBX917516 ILM917516:ILT917516 IVI917516:IVP917516 JFE917516:JFL917516 JPA917516:JPH917516 JYW917516:JZD917516 KIS917516:KIZ917516 KSO917516:KSV917516 LCK917516:LCR917516 LMG917516:LMN917516 LWC917516:LWJ917516 MFY917516:MGF917516 MPU917516:MQB917516 MZQ917516:MZX917516 NJM917516:NJT917516 NTI917516:NTP917516 ODE917516:ODL917516 ONA917516:ONH917516 OWW917516:OXD917516 PGS917516:PGZ917516 PQO917516:PQV917516 QAK917516:QAR917516 QKG917516:QKN917516 QUC917516:QUJ917516 RDY917516:REF917516 RNU917516:ROB917516 RXQ917516:RXX917516 SHM917516:SHT917516 SRI917516:SRP917516 TBE917516:TBL917516 TLA917516:TLH917516 TUW917516:TVD917516 UES917516:UEZ917516 UOO917516:UOV917516 UYK917516:UYR917516 VIG917516:VIN917516 VSC917516:VSJ917516 WBY917516:WCF917516 WLU917516:WMB917516 WVQ917516:WVX917516 JE983052:JL983052 TA983052:TH983052 ACW983052:ADD983052 AMS983052:AMZ983052 AWO983052:AWV983052 BGK983052:BGR983052 BQG983052:BQN983052 CAC983052:CAJ983052 CJY983052:CKF983052 CTU983052:CUB983052 DDQ983052:DDX983052 DNM983052:DNT983052 DXI983052:DXP983052 EHE983052:EHL983052 ERA983052:ERH983052 FAW983052:FBD983052 FKS983052:FKZ983052 FUO983052:FUV983052 GEK983052:GER983052 GOG983052:GON983052 GYC983052:GYJ983052 HHY983052:HIF983052 HRU983052:HSB983052 IBQ983052:IBX983052 ILM983052:ILT983052 IVI983052:IVP983052 JFE983052:JFL983052 JPA983052:JPH983052 JYW983052:JZD983052 KIS983052:KIZ983052 KSO983052:KSV983052 LCK983052:LCR983052 LMG983052:LMN983052 LWC983052:LWJ983052 MFY983052:MGF983052 MPU983052:MQB983052 MZQ983052:MZX983052 NJM983052:NJT983052 NTI983052:NTP983052 ODE983052:ODL983052 ONA983052:ONH983052 OWW983052:OXD983052 PGS983052:PGZ983052 PQO983052:PQV983052 QAK983052:QAR983052 QKG983052:QKN983052 QUC983052:QUJ983052 RDY983052:REF983052 RNU983052:ROB983052 RXQ983052:RXX983052 SHM983052:SHT983052 SRI983052:SRP983052 TBE983052:TBL983052 TLA983052:TLH983052 TUW983052:TVD983052 UES983052:UEZ983052 UOO983052:UOV983052 UYK983052:UYR983052 VIG983052:VIN983052 VSC983052:VSJ983052 WBY983052:WCF983052 WLU983052:WMB983052 WVQ983052:WVX983052 I983056:L983056 M983057:P983057 I917520:L917520 M917521:P917521 I851984:L851984 M851985:P851985 I786448:L786448 M786449:P786449 I720912:L720912 M720913:P720913 I655376:L655376 M655377:P655377 I589840:L589840 M589841:P589841 I524304:L524304 M524305:P524305 I458768:L458768 M458769:P458769 I393232:L393232 M393233:P393233 I327696:L327696 M327697:P327697 I262160:L262160 M262161:P262161 I196624:L196624 M196625:P196625 I131088:L131088 M131089:P131089 I65552:L65552 M65553:P65553">
      <formula1>$A$53:$A$59</formula1>
    </dataValidation>
    <dataValidation type="list" allowBlank="1" showInputMessage="1" showErrorMessage="1" sqref="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3:R65553 JM65548:JN65548 TI65548:TJ65548 ADE65548:ADF65548 ANA65548:ANB65548 AWW65548:AWX65548 BGS65548:BGT65548 BQO65548:BQP65548 CAK65548:CAL65548 CKG65548:CKH65548 CUC65548:CUD65548 DDY65548:DDZ65548 DNU65548:DNV65548 DXQ65548:DXR65548 EHM65548:EHN65548 ERI65548:ERJ65548 FBE65548:FBF65548 FLA65548:FLB65548 FUW65548:FUX65548 GES65548:GET65548 GOO65548:GOP65548 GYK65548:GYL65548 HIG65548:HIH65548 HSC65548:HSD65548 IBY65548:IBZ65548 ILU65548:ILV65548 IVQ65548:IVR65548 JFM65548:JFN65548 JPI65548:JPJ65548 JZE65548:JZF65548 KJA65548:KJB65548 KSW65548:KSX65548 LCS65548:LCT65548 LMO65548:LMP65548 LWK65548:LWL65548 MGG65548:MGH65548 MQC65548:MQD65548 MZY65548:MZZ65548 NJU65548:NJV65548 NTQ65548:NTR65548 ODM65548:ODN65548 ONI65548:ONJ65548 OXE65548:OXF65548 PHA65548:PHB65548 PQW65548:PQX65548 QAS65548:QAT65548 QKO65548:QKP65548 QUK65548:QUL65548 REG65548:REH65548 ROC65548:ROD65548 RXY65548:RXZ65548 SHU65548:SHV65548 SRQ65548:SRR65548 TBM65548:TBN65548 TLI65548:TLJ65548 TVE65548:TVF65548 UFA65548:UFB65548 UOW65548:UOX65548 UYS65548:UYT65548 VIO65548:VIP65548 VSK65548:VSL65548 WCG65548:WCH65548 WMC65548:WMD65548 WVY65548:WVZ65548 Q131089:R131089 JM131084:JN131084 TI131084:TJ131084 ADE131084:ADF131084 ANA131084:ANB131084 AWW131084:AWX131084 BGS131084:BGT131084 BQO131084:BQP131084 CAK131084:CAL131084 CKG131084:CKH131084 CUC131084:CUD131084 DDY131084:DDZ131084 DNU131084:DNV131084 DXQ131084:DXR131084 EHM131084:EHN131084 ERI131084:ERJ131084 FBE131084:FBF131084 FLA131084:FLB131084 FUW131084:FUX131084 GES131084:GET131084 GOO131084:GOP131084 GYK131084:GYL131084 HIG131084:HIH131084 HSC131084:HSD131084 IBY131084:IBZ131084 ILU131084:ILV131084 IVQ131084:IVR131084 JFM131084:JFN131084 JPI131084:JPJ131084 JZE131084:JZF131084 KJA131084:KJB131084 KSW131084:KSX131084 LCS131084:LCT131084 LMO131084:LMP131084 LWK131084:LWL131084 MGG131084:MGH131084 MQC131084:MQD131084 MZY131084:MZZ131084 NJU131084:NJV131084 NTQ131084:NTR131084 ODM131084:ODN131084 ONI131084:ONJ131084 OXE131084:OXF131084 PHA131084:PHB131084 PQW131084:PQX131084 QAS131084:QAT131084 QKO131084:QKP131084 QUK131084:QUL131084 REG131084:REH131084 ROC131084:ROD131084 RXY131084:RXZ131084 SHU131084:SHV131084 SRQ131084:SRR131084 TBM131084:TBN131084 TLI131084:TLJ131084 TVE131084:TVF131084 UFA131084:UFB131084 UOW131084:UOX131084 UYS131084:UYT131084 VIO131084:VIP131084 VSK131084:VSL131084 WCG131084:WCH131084 WMC131084:WMD131084 WVY131084:WVZ131084 Q196625:R196625 JM196620:JN196620 TI196620:TJ196620 ADE196620:ADF196620 ANA196620:ANB196620 AWW196620:AWX196620 BGS196620:BGT196620 BQO196620:BQP196620 CAK196620:CAL196620 CKG196620:CKH196620 CUC196620:CUD196620 DDY196620:DDZ196620 DNU196620:DNV196620 DXQ196620:DXR196620 EHM196620:EHN196620 ERI196620:ERJ196620 FBE196620:FBF196620 FLA196620:FLB196620 FUW196620:FUX196620 GES196620:GET196620 GOO196620:GOP196620 GYK196620:GYL196620 HIG196620:HIH196620 HSC196620:HSD196620 IBY196620:IBZ196620 ILU196620:ILV196620 IVQ196620:IVR196620 JFM196620:JFN196620 JPI196620:JPJ196620 JZE196620:JZF196620 KJA196620:KJB196620 KSW196620:KSX196620 LCS196620:LCT196620 LMO196620:LMP196620 LWK196620:LWL196620 MGG196620:MGH196620 MQC196620:MQD196620 MZY196620:MZZ196620 NJU196620:NJV196620 NTQ196620:NTR196620 ODM196620:ODN196620 ONI196620:ONJ196620 OXE196620:OXF196620 PHA196620:PHB196620 PQW196620:PQX196620 QAS196620:QAT196620 QKO196620:QKP196620 QUK196620:QUL196620 REG196620:REH196620 ROC196620:ROD196620 RXY196620:RXZ196620 SHU196620:SHV196620 SRQ196620:SRR196620 TBM196620:TBN196620 TLI196620:TLJ196620 TVE196620:TVF196620 UFA196620:UFB196620 UOW196620:UOX196620 UYS196620:UYT196620 VIO196620:VIP196620 VSK196620:VSL196620 WCG196620:WCH196620 WMC196620:WMD196620 WVY196620:WVZ196620 Q262161:R262161 JM262156:JN262156 TI262156:TJ262156 ADE262156:ADF262156 ANA262156:ANB262156 AWW262156:AWX262156 BGS262156:BGT262156 BQO262156:BQP262156 CAK262156:CAL262156 CKG262156:CKH262156 CUC262156:CUD262156 DDY262156:DDZ262156 DNU262156:DNV262156 DXQ262156:DXR262156 EHM262156:EHN262156 ERI262156:ERJ262156 FBE262156:FBF262156 FLA262156:FLB262156 FUW262156:FUX262156 GES262156:GET262156 GOO262156:GOP262156 GYK262156:GYL262156 HIG262156:HIH262156 HSC262156:HSD262156 IBY262156:IBZ262156 ILU262156:ILV262156 IVQ262156:IVR262156 JFM262156:JFN262156 JPI262156:JPJ262156 JZE262156:JZF262156 KJA262156:KJB262156 KSW262156:KSX262156 LCS262156:LCT262156 LMO262156:LMP262156 LWK262156:LWL262156 MGG262156:MGH262156 MQC262156:MQD262156 MZY262156:MZZ262156 NJU262156:NJV262156 NTQ262156:NTR262156 ODM262156:ODN262156 ONI262156:ONJ262156 OXE262156:OXF262156 PHA262156:PHB262156 PQW262156:PQX262156 QAS262156:QAT262156 QKO262156:QKP262156 QUK262156:QUL262156 REG262156:REH262156 ROC262156:ROD262156 RXY262156:RXZ262156 SHU262156:SHV262156 SRQ262156:SRR262156 TBM262156:TBN262156 TLI262156:TLJ262156 TVE262156:TVF262156 UFA262156:UFB262156 UOW262156:UOX262156 UYS262156:UYT262156 VIO262156:VIP262156 VSK262156:VSL262156 WCG262156:WCH262156 WMC262156:WMD262156 WVY262156:WVZ262156 Q327697:R327697 JM327692:JN327692 TI327692:TJ327692 ADE327692:ADF327692 ANA327692:ANB327692 AWW327692:AWX327692 BGS327692:BGT327692 BQO327692:BQP327692 CAK327692:CAL327692 CKG327692:CKH327692 CUC327692:CUD327692 DDY327692:DDZ327692 DNU327692:DNV327692 DXQ327692:DXR327692 EHM327692:EHN327692 ERI327692:ERJ327692 FBE327692:FBF327692 FLA327692:FLB327692 FUW327692:FUX327692 GES327692:GET327692 GOO327692:GOP327692 GYK327692:GYL327692 HIG327692:HIH327692 HSC327692:HSD327692 IBY327692:IBZ327692 ILU327692:ILV327692 IVQ327692:IVR327692 JFM327692:JFN327692 JPI327692:JPJ327692 JZE327692:JZF327692 KJA327692:KJB327692 KSW327692:KSX327692 LCS327692:LCT327692 LMO327692:LMP327692 LWK327692:LWL327692 MGG327692:MGH327692 MQC327692:MQD327692 MZY327692:MZZ327692 NJU327692:NJV327692 NTQ327692:NTR327692 ODM327692:ODN327692 ONI327692:ONJ327692 OXE327692:OXF327692 PHA327692:PHB327692 PQW327692:PQX327692 QAS327692:QAT327692 QKO327692:QKP327692 QUK327692:QUL327692 REG327692:REH327692 ROC327692:ROD327692 RXY327692:RXZ327692 SHU327692:SHV327692 SRQ327692:SRR327692 TBM327692:TBN327692 TLI327692:TLJ327692 TVE327692:TVF327692 UFA327692:UFB327692 UOW327692:UOX327692 UYS327692:UYT327692 VIO327692:VIP327692 VSK327692:VSL327692 WCG327692:WCH327692 WMC327692:WMD327692 WVY327692:WVZ327692 Q393233:R393233 JM393228:JN393228 TI393228:TJ393228 ADE393228:ADF393228 ANA393228:ANB393228 AWW393228:AWX393228 BGS393228:BGT393228 BQO393228:BQP393228 CAK393228:CAL393228 CKG393228:CKH393228 CUC393228:CUD393228 DDY393228:DDZ393228 DNU393228:DNV393228 DXQ393228:DXR393228 EHM393228:EHN393228 ERI393228:ERJ393228 FBE393228:FBF393228 FLA393228:FLB393228 FUW393228:FUX393228 GES393228:GET393228 GOO393228:GOP393228 GYK393228:GYL393228 HIG393228:HIH393228 HSC393228:HSD393228 IBY393228:IBZ393228 ILU393228:ILV393228 IVQ393228:IVR393228 JFM393228:JFN393228 JPI393228:JPJ393228 JZE393228:JZF393228 KJA393228:KJB393228 KSW393228:KSX393228 LCS393228:LCT393228 LMO393228:LMP393228 LWK393228:LWL393228 MGG393228:MGH393228 MQC393228:MQD393228 MZY393228:MZZ393228 NJU393228:NJV393228 NTQ393228:NTR393228 ODM393228:ODN393228 ONI393228:ONJ393228 OXE393228:OXF393228 PHA393228:PHB393228 PQW393228:PQX393228 QAS393228:QAT393228 QKO393228:QKP393228 QUK393228:QUL393228 REG393228:REH393228 ROC393228:ROD393228 RXY393228:RXZ393228 SHU393228:SHV393228 SRQ393228:SRR393228 TBM393228:TBN393228 TLI393228:TLJ393228 TVE393228:TVF393228 UFA393228:UFB393228 UOW393228:UOX393228 UYS393228:UYT393228 VIO393228:VIP393228 VSK393228:VSL393228 WCG393228:WCH393228 WMC393228:WMD393228 WVY393228:WVZ393228 Q458769:R458769 JM458764:JN458764 TI458764:TJ458764 ADE458764:ADF458764 ANA458764:ANB458764 AWW458764:AWX458764 BGS458764:BGT458764 BQO458764:BQP458764 CAK458764:CAL458764 CKG458764:CKH458764 CUC458764:CUD458764 DDY458764:DDZ458764 DNU458764:DNV458764 DXQ458764:DXR458764 EHM458764:EHN458764 ERI458764:ERJ458764 FBE458764:FBF458764 FLA458764:FLB458764 FUW458764:FUX458764 GES458764:GET458764 GOO458764:GOP458764 GYK458764:GYL458764 HIG458764:HIH458764 HSC458764:HSD458764 IBY458764:IBZ458764 ILU458764:ILV458764 IVQ458764:IVR458764 JFM458764:JFN458764 JPI458764:JPJ458764 JZE458764:JZF458764 KJA458764:KJB458764 KSW458764:KSX458764 LCS458764:LCT458764 LMO458764:LMP458764 LWK458764:LWL458764 MGG458764:MGH458764 MQC458764:MQD458764 MZY458764:MZZ458764 NJU458764:NJV458764 NTQ458764:NTR458764 ODM458764:ODN458764 ONI458764:ONJ458764 OXE458764:OXF458764 PHA458764:PHB458764 PQW458764:PQX458764 QAS458764:QAT458764 QKO458764:QKP458764 QUK458764:QUL458764 REG458764:REH458764 ROC458764:ROD458764 RXY458764:RXZ458764 SHU458764:SHV458764 SRQ458764:SRR458764 TBM458764:TBN458764 TLI458764:TLJ458764 TVE458764:TVF458764 UFA458764:UFB458764 UOW458764:UOX458764 UYS458764:UYT458764 VIO458764:VIP458764 VSK458764:VSL458764 WCG458764:WCH458764 WMC458764:WMD458764 WVY458764:WVZ458764 Q524305:R524305 JM524300:JN524300 TI524300:TJ524300 ADE524300:ADF524300 ANA524300:ANB524300 AWW524300:AWX524300 BGS524300:BGT524300 BQO524300:BQP524300 CAK524300:CAL524300 CKG524300:CKH524300 CUC524300:CUD524300 DDY524300:DDZ524300 DNU524300:DNV524300 DXQ524300:DXR524300 EHM524300:EHN524300 ERI524300:ERJ524300 FBE524300:FBF524300 FLA524300:FLB524300 FUW524300:FUX524300 GES524300:GET524300 GOO524300:GOP524300 GYK524300:GYL524300 HIG524300:HIH524300 HSC524300:HSD524300 IBY524300:IBZ524300 ILU524300:ILV524300 IVQ524300:IVR524300 JFM524300:JFN524300 JPI524300:JPJ524300 JZE524300:JZF524300 KJA524300:KJB524300 KSW524300:KSX524300 LCS524300:LCT524300 LMO524300:LMP524300 LWK524300:LWL524300 MGG524300:MGH524300 MQC524300:MQD524300 MZY524300:MZZ524300 NJU524300:NJV524300 NTQ524300:NTR524300 ODM524300:ODN524300 ONI524300:ONJ524300 OXE524300:OXF524300 PHA524300:PHB524300 PQW524300:PQX524300 QAS524300:QAT524300 QKO524300:QKP524300 QUK524300:QUL524300 REG524300:REH524300 ROC524300:ROD524300 RXY524300:RXZ524300 SHU524300:SHV524300 SRQ524300:SRR524300 TBM524300:TBN524300 TLI524300:TLJ524300 TVE524300:TVF524300 UFA524300:UFB524300 UOW524300:UOX524300 UYS524300:UYT524300 VIO524300:VIP524300 VSK524300:VSL524300 WCG524300:WCH524300 WMC524300:WMD524300 WVY524300:WVZ524300 Q589841:R589841 JM589836:JN589836 TI589836:TJ589836 ADE589836:ADF589836 ANA589836:ANB589836 AWW589836:AWX589836 BGS589836:BGT589836 BQO589836:BQP589836 CAK589836:CAL589836 CKG589836:CKH589836 CUC589836:CUD589836 DDY589836:DDZ589836 DNU589836:DNV589836 DXQ589836:DXR589836 EHM589836:EHN589836 ERI589836:ERJ589836 FBE589836:FBF589836 FLA589836:FLB589836 FUW589836:FUX589836 GES589836:GET589836 GOO589836:GOP589836 GYK589836:GYL589836 HIG589836:HIH589836 HSC589836:HSD589836 IBY589836:IBZ589836 ILU589836:ILV589836 IVQ589836:IVR589836 JFM589836:JFN589836 JPI589836:JPJ589836 JZE589836:JZF589836 KJA589836:KJB589836 KSW589836:KSX589836 LCS589836:LCT589836 LMO589836:LMP589836 LWK589836:LWL589836 MGG589836:MGH589836 MQC589836:MQD589836 MZY589836:MZZ589836 NJU589836:NJV589836 NTQ589836:NTR589836 ODM589836:ODN589836 ONI589836:ONJ589836 OXE589836:OXF589836 PHA589836:PHB589836 PQW589836:PQX589836 QAS589836:QAT589836 QKO589836:QKP589836 QUK589836:QUL589836 REG589836:REH589836 ROC589836:ROD589836 RXY589836:RXZ589836 SHU589836:SHV589836 SRQ589836:SRR589836 TBM589836:TBN589836 TLI589836:TLJ589836 TVE589836:TVF589836 UFA589836:UFB589836 UOW589836:UOX589836 UYS589836:UYT589836 VIO589836:VIP589836 VSK589836:VSL589836 WCG589836:WCH589836 WMC589836:WMD589836 WVY589836:WVZ589836 Q655377:R655377 JM655372:JN655372 TI655372:TJ655372 ADE655372:ADF655372 ANA655372:ANB655372 AWW655372:AWX655372 BGS655372:BGT655372 BQO655372:BQP655372 CAK655372:CAL655372 CKG655372:CKH655372 CUC655372:CUD655372 DDY655372:DDZ655372 DNU655372:DNV655372 DXQ655372:DXR655372 EHM655372:EHN655372 ERI655372:ERJ655372 FBE655372:FBF655372 FLA655372:FLB655372 FUW655372:FUX655372 GES655372:GET655372 GOO655372:GOP655372 GYK655372:GYL655372 HIG655372:HIH655372 HSC655372:HSD655372 IBY655372:IBZ655372 ILU655372:ILV655372 IVQ655372:IVR655372 JFM655372:JFN655372 JPI655372:JPJ655372 JZE655372:JZF655372 KJA655372:KJB655372 KSW655372:KSX655372 LCS655372:LCT655372 LMO655372:LMP655372 LWK655372:LWL655372 MGG655372:MGH655372 MQC655372:MQD655372 MZY655372:MZZ655372 NJU655372:NJV655372 NTQ655372:NTR655372 ODM655372:ODN655372 ONI655372:ONJ655372 OXE655372:OXF655372 PHA655372:PHB655372 PQW655372:PQX655372 QAS655372:QAT655372 QKO655372:QKP655372 QUK655372:QUL655372 REG655372:REH655372 ROC655372:ROD655372 RXY655372:RXZ655372 SHU655372:SHV655372 SRQ655372:SRR655372 TBM655372:TBN655372 TLI655372:TLJ655372 TVE655372:TVF655372 UFA655372:UFB655372 UOW655372:UOX655372 UYS655372:UYT655372 VIO655372:VIP655372 VSK655372:VSL655372 WCG655372:WCH655372 WMC655372:WMD655372 WVY655372:WVZ655372 Q720913:R720913 JM720908:JN720908 TI720908:TJ720908 ADE720908:ADF720908 ANA720908:ANB720908 AWW720908:AWX720908 BGS720908:BGT720908 BQO720908:BQP720908 CAK720908:CAL720908 CKG720908:CKH720908 CUC720908:CUD720908 DDY720908:DDZ720908 DNU720908:DNV720908 DXQ720908:DXR720908 EHM720908:EHN720908 ERI720908:ERJ720908 FBE720908:FBF720908 FLA720908:FLB720908 FUW720908:FUX720908 GES720908:GET720908 GOO720908:GOP720908 GYK720908:GYL720908 HIG720908:HIH720908 HSC720908:HSD720908 IBY720908:IBZ720908 ILU720908:ILV720908 IVQ720908:IVR720908 JFM720908:JFN720908 JPI720908:JPJ720908 JZE720908:JZF720908 KJA720908:KJB720908 KSW720908:KSX720908 LCS720908:LCT720908 LMO720908:LMP720908 LWK720908:LWL720908 MGG720908:MGH720908 MQC720908:MQD720908 MZY720908:MZZ720908 NJU720908:NJV720908 NTQ720908:NTR720908 ODM720908:ODN720908 ONI720908:ONJ720908 OXE720908:OXF720908 PHA720908:PHB720908 PQW720908:PQX720908 QAS720908:QAT720908 QKO720908:QKP720908 QUK720908:QUL720908 REG720908:REH720908 ROC720908:ROD720908 RXY720908:RXZ720908 SHU720908:SHV720908 SRQ720908:SRR720908 TBM720908:TBN720908 TLI720908:TLJ720908 TVE720908:TVF720908 UFA720908:UFB720908 UOW720908:UOX720908 UYS720908:UYT720908 VIO720908:VIP720908 VSK720908:VSL720908 WCG720908:WCH720908 WMC720908:WMD720908 WVY720908:WVZ720908 Q786449:R786449 JM786444:JN786444 TI786444:TJ786444 ADE786444:ADF786444 ANA786444:ANB786444 AWW786444:AWX786444 BGS786444:BGT786444 BQO786444:BQP786444 CAK786444:CAL786444 CKG786444:CKH786444 CUC786444:CUD786444 DDY786444:DDZ786444 DNU786444:DNV786444 DXQ786444:DXR786444 EHM786444:EHN786444 ERI786444:ERJ786444 FBE786444:FBF786444 FLA786444:FLB786444 FUW786444:FUX786444 GES786444:GET786444 GOO786444:GOP786444 GYK786444:GYL786444 HIG786444:HIH786444 HSC786444:HSD786444 IBY786444:IBZ786444 ILU786444:ILV786444 IVQ786444:IVR786444 JFM786444:JFN786444 JPI786444:JPJ786444 JZE786444:JZF786444 KJA786444:KJB786444 KSW786444:KSX786444 LCS786444:LCT786444 LMO786444:LMP786444 LWK786444:LWL786444 MGG786444:MGH786444 MQC786444:MQD786444 MZY786444:MZZ786444 NJU786444:NJV786444 NTQ786444:NTR786444 ODM786444:ODN786444 ONI786444:ONJ786444 OXE786444:OXF786444 PHA786444:PHB786444 PQW786444:PQX786444 QAS786444:QAT786444 QKO786444:QKP786444 QUK786444:QUL786444 REG786444:REH786444 ROC786444:ROD786444 RXY786444:RXZ786444 SHU786444:SHV786444 SRQ786444:SRR786444 TBM786444:TBN786444 TLI786444:TLJ786444 TVE786444:TVF786444 UFA786444:UFB786444 UOW786444:UOX786444 UYS786444:UYT786444 VIO786444:VIP786444 VSK786444:VSL786444 WCG786444:WCH786444 WMC786444:WMD786444 WVY786444:WVZ786444 Q851985:R851985 JM851980:JN851980 TI851980:TJ851980 ADE851980:ADF851980 ANA851980:ANB851980 AWW851980:AWX851980 BGS851980:BGT851980 BQO851980:BQP851980 CAK851980:CAL851980 CKG851980:CKH851980 CUC851980:CUD851980 DDY851980:DDZ851980 DNU851980:DNV851980 DXQ851980:DXR851980 EHM851980:EHN851980 ERI851980:ERJ851980 FBE851980:FBF851980 FLA851980:FLB851980 FUW851980:FUX851980 GES851980:GET851980 GOO851980:GOP851980 GYK851980:GYL851980 HIG851980:HIH851980 HSC851980:HSD851980 IBY851980:IBZ851980 ILU851980:ILV851980 IVQ851980:IVR851980 JFM851980:JFN851980 JPI851980:JPJ851980 JZE851980:JZF851980 KJA851980:KJB851980 KSW851980:KSX851980 LCS851980:LCT851980 LMO851980:LMP851980 LWK851980:LWL851980 MGG851980:MGH851980 MQC851980:MQD851980 MZY851980:MZZ851980 NJU851980:NJV851980 NTQ851980:NTR851980 ODM851980:ODN851980 ONI851980:ONJ851980 OXE851980:OXF851980 PHA851980:PHB851980 PQW851980:PQX851980 QAS851980:QAT851980 QKO851980:QKP851980 QUK851980:QUL851980 REG851980:REH851980 ROC851980:ROD851980 RXY851980:RXZ851980 SHU851980:SHV851980 SRQ851980:SRR851980 TBM851980:TBN851980 TLI851980:TLJ851980 TVE851980:TVF851980 UFA851980:UFB851980 UOW851980:UOX851980 UYS851980:UYT851980 VIO851980:VIP851980 VSK851980:VSL851980 WCG851980:WCH851980 WMC851980:WMD851980 WVY851980:WVZ851980 Q917521:R917521 JM917516:JN917516 TI917516:TJ917516 ADE917516:ADF917516 ANA917516:ANB917516 AWW917516:AWX917516 BGS917516:BGT917516 BQO917516:BQP917516 CAK917516:CAL917516 CKG917516:CKH917516 CUC917516:CUD917516 DDY917516:DDZ917516 DNU917516:DNV917516 DXQ917516:DXR917516 EHM917516:EHN917516 ERI917516:ERJ917516 FBE917516:FBF917516 FLA917516:FLB917516 FUW917516:FUX917516 GES917516:GET917516 GOO917516:GOP917516 GYK917516:GYL917516 HIG917516:HIH917516 HSC917516:HSD917516 IBY917516:IBZ917516 ILU917516:ILV917516 IVQ917516:IVR917516 JFM917516:JFN917516 JPI917516:JPJ917516 JZE917516:JZF917516 KJA917516:KJB917516 KSW917516:KSX917516 LCS917516:LCT917516 LMO917516:LMP917516 LWK917516:LWL917516 MGG917516:MGH917516 MQC917516:MQD917516 MZY917516:MZZ917516 NJU917516:NJV917516 NTQ917516:NTR917516 ODM917516:ODN917516 ONI917516:ONJ917516 OXE917516:OXF917516 PHA917516:PHB917516 PQW917516:PQX917516 QAS917516:QAT917516 QKO917516:QKP917516 QUK917516:QUL917516 REG917516:REH917516 ROC917516:ROD917516 RXY917516:RXZ917516 SHU917516:SHV917516 SRQ917516:SRR917516 TBM917516:TBN917516 TLI917516:TLJ917516 TVE917516:TVF917516 UFA917516:UFB917516 UOW917516:UOX917516 UYS917516:UYT917516 VIO917516:VIP917516 VSK917516:VSL917516 WCG917516:WCH917516 WMC917516:WMD917516 WVY917516:WVZ917516 Q983057:R983057 JM983052:JN983052 TI983052:TJ983052 ADE983052:ADF983052 ANA983052:ANB983052 AWW983052:AWX983052 BGS983052:BGT983052 BQO983052:BQP983052 CAK983052:CAL983052 CKG983052:CKH983052 CUC983052:CUD983052 DDY983052:DDZ983052 DNU983052:DNV983052 DXQ983052:DXR983052 EHM983052:EHN983052 ERI983052:ERJ983052 FBE983052:FBF983052 FLA983052:FLB983052 FUW983052:FUX983052 GES983052:GET983052 GOO983052:GOP983052 GYK983052:GYL983052 HIG983052:HIH983052 HSC983052:HSD983052 IBY983052:IBZ983052 ILU983052:ILV983052 IVQ983052:IVR983052 JFM983052:JFN983052 JPI983052:JPJ983052 JZE983052:JZF983052 KJA983052:KJB983052 KSW983052:KSX983052 LCS983052:LCT983052 LMO983052:LMP983052 LWK983052:LWL983052 MGG983052:MGH983052 MQC983052:MQD983052 MZY983052:MZZ983052 NJU983052:NJV983052 NTQ983052:NTR983052 ODM983052:ODN983052 ONI983052:ONJ983052 OXE983052:OXF983052 PHA983052:PHB983052 PQW983052:PQX983052 QAS983052:QAT983052 QKO983052:QKP983052 QUK983052:QUL983052 REG983052:REH983052 ROC983052:ROD983052 RXY983052:RXZ983052 SHU983052:SHV983052 SRQ983052:SRR983052 TBM983052:TBN983052 TLI983052:TLJ983052 TVE983052:TVF983052 UFA983052:UFB983052 UOW983052:UOX983052 UYS983052:UYT983052 VIO983052:VIP983052 VSK983052:VSL983052 WCG983052:WCH983052 WMC983052:WMD983052 WVY983052:WVZ983052">
      <formula1>"Sim,Não"</formula1>
    </dataValidation>
  </dataValidations>
  <printOptions horizontalCentered="1"/>
  <pageMargins left="0.23622047244094491" right="0.23622047244094491"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shapeId="1025" r:id="rId4">
          <objectPr defaultSize="0" autoPict="0" r:id="rId5">
            <anchor moveWithCells="1">
              <from>
                <xdr:col>8</xdr:col>
                <xdr:colOff>28575</xdr:colOff>
                <xdr:row>3</xdr:row>
                <xdr:rowOff>19050</xdr:rowOff>
              </from>
              <to>
                <xdr:col>8</xdr:col>
                <xdr:colOff>28575</xdr:colOff>
                <xdr:row>5</xdr:row>
                <xdr:rowOff>9525</xdr:rowOff>
              </to>
            </anchor>
          </objectPr>
        </oleObject>
      </mc:Choice>
      <mc:Fallback>
        <oleObject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
  <sheetViews>
    <sheetView workbookViewId="0">
      <selection sqref="A1:XFD3"/>
    </sheetView>
  </sheetViews>
  <sheetFormatPr defaultRowHeight="15" x14ac:dyDescent="0.25"/>
  <sheetData>
    <row r="1" spans="1:18" s="1" customFormat="1" ht="15" customHeight="1" x14ac:dyDescent="0.25">
      <c r="E1" s="2" t="s">
        <v>0</v>
      </c>
      <c r="F1" s="2" t="s">
        <v>1</v>
      </c>
      <c r="G1" s="2" t="s">
        <v>2</v>
      </c>
      <c r="N1" s="5" t="e">
        <f ca="1">"Quadro de Composição do BDI "&amp;MID(CELL("nome.arquivo",N1),5+FIND("BDI (",CELL("nome.arquivo",N1)),1)</f>
        <v>#VALUE!</v>
      </c>
      <c r="Q1"/>
      <c r="R1"/>
    </row>
    <row r="2" spans="1:18" s="1" customFormat="1" x14ac:dyDescent="0.25">
      <c r="A2" s="1" t="s">
        <v>3</v>
      </c>
      <c r="B2" s="3" t="s">
        <v>4</v>
      </c>
      <c r="C2" s="1" t="str">
        <f t="shared" ref="C2:C3" si="0">CONCATENATE(A2,"-",B2)</f>
        <v>Construção e Reforma de Edifícios-AC</v>
      </c>
      <c r="E2" s="4">
        <v>0.03</v>
      </c>
      <c r="F2" s="4">
        <v>0.04</v>
      </c>
      <c r="G2" s="4">
        <v>5.5E-2</v>
      </c>
      <c r="Q2"/>
      <c r="R2"/>
    </row>
    <row r="3" spans="1:18" s="1" customFormat="1" ht="12.75" x14ac:dyDescent="0.2">
      <c r="A3" s="1" t="str">
        <f>A2</f>
        <v>Construção e Reforma de Edifícios</v>
      </c>
      <c r="B3" s="3" t="s">
        <v>5</v>
      </c>
      <c r="C3" s="1" t="str">
        <f t="shared" si="0"/>
        <v>Construção e Reforma de Edifícios-SG</v>
      </c>
      <c r="E3" s="4">
        <v>8.0000000000000002E-3</v>
      </c>
      <c r="F3" s="4">
        <v>8.0000000000000002E-3</v>
      </c>
      <c r="G3" s="4">
        <v>0.01</v>
      </c>
    </row>
  </sheetData>
  <pageMargins left="0.511811024" right="0.511811024" top="0.78740157499999996" bottom="0.78740157499999996" header="0.31496062000000002" footer="0.31496062000000002"/>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BDI</vt:lpstr>
      <vt:lpstr>Plan1</vt:lpstr>
      <vt:lpstr>BDI!Area_de_impressao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2016</dc:creator>
  <cp:lastModifiedBy>ESTAGIO</cp:lastModifiedBy>
  <cp:lastPrinted>2018-10-24T18:30:38Z</cp:lastPrinted>
  <dcterms:created xsi:type="dcterms:W3CDTF">2017-03-08T12:43:17Z</dcterms:created>
  <dcterms:modified xsi:type="dcterms:W3CDTF">2019-04-01T12:06:24Z</dcterms:modified>
</cp:coreProperties>
</file>