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240" windowWidth="21795" windowHeight="13740" tabRatio="753" activeTab="1"/>
  </bookViews>
  <sheets>
    <sheet name="Resumo" sheetId="1" r:id="rId1"/>
    <sheet name="Orçamento" sheetId="2" r:id="rId2"/>
    <sheet name="Cronograma Mensal" sheetId="3" r:id="rId3"/>
    <sheet name="FDE" sheetId="4" state="hidden" r:id="rId4"/>
  </sheets>
  <externalReferences>
    <externalReference r:id="rId7"/>
    <externalReference r:id="rId8"/>
  </externalReferences>
  <definedNames>
    <definedName name="_xlnm._FilterDatabase" localSheetId="3" hidden="1">'FDE'!$A$6:$D$3286</definedName>
    <definedName name="_xlnm._FilterDatabase" localSheetId="1" hidden="1">'Orçamento'!$A$13:$K$109</definedName>
    <definedName name="_xlnm._FilterDatabase" localSheetId="0" hidden="1">'Resumo'!$A$15:$E$23</definedName>
    <definedName name="_xlfn.IFERROR" hidden="1">#NAME?</definedName>
    <definedName name="_xlfn_IFERROR">NA()</definedName>
    <definedName name="_xlnm_Print_Area_1">'Orçamento'!$A$1:$J$101</definedName>
    <definedName name="_xlnm_Print_Area_2" localSheetId="3">NA()</definedName>
    <definedName name="_xlnm_Print_Area_2">#REF!</definedName>
    <definedName name="_xlnm_Print_Area_3">'Resumo'!$A$1:$E$36</definedName>
    <definedName name="_xlnm_Print_Area_4" localSheetId="2">'Cronograma Mensal'!$A$1:$F$28</definedName>
    <definedName name="_xlnm_Print_Area_4" localSheetId="3">#REF!</definedName>
    <definedName name="_xlnm_Print_Area_4">#REF!</definedName>
    <definedName name="_xlnm_Print_Titles_1">'Orçamento'!$1:$13</definedName>
    <definedName name="_xlnm_Print_Titles_2" localSheetId="3">NA()</definedName>
    <definedName name="_xlnm_Print_Titles_2">#REF!</definedName>
    <definedName name="_xlnm_Print_Titles_3">'Resumo'!$1:$15</definedName>
    <definedName name="_xlnm.Print_Area" localSheetId="2">'Cronograma Mensal'!$A$1:$H$38</definedName>
    <definedName name="_xlnm.Print_Area" localSheetId="1">'Orçamento'!$A$1:$J$109</definedName>
    <definedName name="_xlnm.Print_Area" localSheetId="0">'Resumo'!$A$1:$E$36</definedName>
    <definedName name="Excel_BuiltIn__FilterDatabase" localSheetId="1">'Orçamento'!#REF!</definedName>
    <definedName name="Excel_BuiltIn_Print_Area" localSheetId="1">'Orçamento'!$A$1:$J$103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2">'Cronograma Mensal'!$A:$D</definedName>
    <definedName name="_xlnm.Print_Titles" localSheetId="1">'Orçamento'!$13:$13</definedName>
    <definedName name="_xlnm.Print_Titles" localSheetId="0">'Resumo'!$1:$15</definedName>
    <definedName name="Z_2483EC8A_7597_461B_9CFC_2FA94ACA4DFB_.wvu.FilterData" localSheetId="1" hidden="1">'Orçamento'!$A$13:$J$103</definedName>
    <definedName name="Z_29968698_A86A_456F_9240_BB3FE00129DB__wvu_FilterData" localSheetId="1">'Orçamento'!$A$13:$K$103</definedName>
    <definedName name="Z_30999B9E_2E65_4663_976F_9A54CE05102E__wvu_FilterData" localSheetId="1">'Orçamento'!$A$13:$K$103</definedName>
    <definedName name="Z_30999B9E_2E65_4663_976F_9A54CE05102E__wvu_PrintArea" localSheetId="2">'Cronograma Mensal'!$A$1:$H$34</definedName>
    <definedName name="Z_30999B9E_2E65_4663_976F_9A54CE05102E__wvu_PrintArea" localSheetId="1">'Orçamento'!$A$1:$J$109</definedName>
    <definedName name="Z_30999B9E_2E65_4663_976F_9A54CE05102E__wvu_PrintArea" localSheetId="0">'Resumo'!$A$1:$E$36</definedName>
    <definedName name="Z_30999B9E_2E65_4663_976F_9A54CE05102E__wvu_PrintTitles" localSheetId="1">'Orçamento'!$1:$13</definedName>
    <definedName name="Z_30999B9E_2E65_4663_976F_9A54CE05102E__wvu_PrintTitles" localSheetId="0">'Resumo'!$1:$15</definedName>
    <definedName name="Z_37FA8F07_9D7A_418D_BC30_0AE0C3739A19__wvu_FilterData" localSheetId="1">'Orçamento'!$A$13:$J$101</definedName>
    <definedName name="Z_37FA8F07_9D7A_418D_BC30_0AE0C3739A19__wvu_PrintArea" localSheetId="2">'Cronograma Mensal'!$A$1:$H$34</definedName>
    <definedName name="Z_37FA8F07_9D7A_418D_BC30_0AE0C3739A19__wvu_PrintArea" localSheetId="0">'Resumo'!$A$1:$E$36</definedName>
    <definedName name="Z_37FA8F07_9D7A_418D_BC30_0AE0C3739A19__wvu_PrintTitles" localSheetId="0">'Resumo'!$1:$15</definedName>
    <definedName name="Z_3B8348FD_7A00_44FD_ACF5_E6A19592872E_.wvu.Cols" localSheetId="2" hidden="1">'Cronograma Mensal'!$E:$H</definedName>
    <definedName name="Z_3B8348FD_7A00_44FD_ACF5_E6A19592872E_.wvu.Cols" localSheetId="1" hidden="1">'Orçamento'!$C:$C</definedName>
    <definedName name="Z_3B8348FD_7A00_44FD_ACF5_E6A19592872E_.wvu.FilterData" localSheetId="3" hidden="1">'FDE'!$A$6:$D$3218</definedName>
    <definedName name="Z_3B8348FD_7A00_44FD_ACF5_E6A19592872E_.wvu.FilterData" localSheetId="1" hidden="1">'Orçamento'!$A$13:$J$103</definedName>
    <definedName name="Z_3B8348FD_7A00_44FD_ACF5_E6A19592872E_.wvu.PrintArea" localSheetId="2" hidden="1">'Cronograma Mensal'!$A$1:$H$38</definedName>
    <definedName name="Z_3B8348FD_7A00_44FD_ACF5_E6A19592872E_.wvu.PrintArea" localSheetId="1" hidden="1">'Orçamento'!$A$1:$J$109</definedName>
    <definedName name="Z_3B8348FD_7A00_44FD_ACF5_E6A19592872E_.wvu.PrintArea" localSheetId="0" hidden="1">'Resumo'!$A$1:$E$36</definedName>
    <definedName name="Z_3B8348FD_7A00_44FD_ACF5_E6A19592872E_.wvu.PrintTitles" localSheetId="2" hidden="1">'Cronograma Mensal'!$A:$D</definedName>
    <definedName name="Z_3B8348FD_7A00_44FD_ACF5_E6A19592872E_.wvu.PrintTitles" localSheetId="1" hidden="1">'Orçamento'!$13:$13</definedName>
    <definedName name="Z_3B8348FD_7A00_44FD_ACF5_E6A19592872E_.wvu.PrintTitles" localSheetId="0" hidden="1">'Resumo'!$1:$15</definedName>
    <definedName name="Z_50160325_FDD6_4995_897D_2F4F0C6430EC__wvu_FilterData" localSheetId="1">'Orçamento'!$A$13:$J$101</definedName>
    <definedName name="Z_50160325_FDD6_4995_897D_2F4F0C6430EC__wvu_PrintArea" localSheetId="2">'Cronograma Mensal'!$A$1:$H$34</definedName>
    <definedName name="Z_50160325_FDD6_4995_897D_2F4F0C6430EC__wvu_PrintArea" localSheetId="1">'Orçamento'!$A$1:$J$109</definedName>
    <definedName name="Z_50160325_FDD6_4995_897D_2F4F0C6430EC__wvu_PrintArea" localSheetId="0">'Resumo'!$A$1:$E$36</definedName>
    <definedName name="Z_50160325_FDD6_4995_897D_2F4F0C6430EC__wvu_PrintTitles" localSheetId="1">'Orçamento'!$1:$13</definedName>
    <definedName name="Z_50160325_FDD6_4995_897D_2F4F0C6430EC__wvu_PrintTitles" localSheetId="0">'Resumo'!$1:$15</definedName>
    <definedName name="Z_51679F6D_52C9_495E_8CE0_A4AA589D4632__wvu_FilterData" localSheetId="1">'Orçamento'!$A$13:$J$101</definedName>
    <definedName name="Z_65A89EDC_E2EF_4E49_9370_82AFDB881213__wvu_FilterData" localSheetId="1">'Orçamento'!$A$13:$J$101</definedName>
    <definedName name="Z_8EC65F00_94CE_4AAC_901F_0F1A78C19FA2__wvu_FilterData" localSheetId="1">'Orçamento'!$A$13:$J$101</definedName>
    <definedName name="Z_B535EED3_096A_4559_AE37_6359A35C71B4_.wvu.Cols" localSheetId="2" hidden="1">'Cronograma Mensal'!$E:$H</definedName>
    <definedName name="Z_B535EED3_096A_4559_AE37_6359A35C71B4_.wvu.Cols" localSheetId="1" hidden="1">'Orçamento'!$C:$C,'Orçamento'!#REF!</definedName>
    <definedName name="Z_B535EED3_096A_4559_AE37_6359A35C71B4_.wvu.FilterData" localSheetId="3" hidden="1">'FDE'!$A$6:$D$3218</definedName>
    <definedName name="Z_B535EED3_096A_4559_AE37_6359A35C71B4_.wvu.FilterData" localSheetId="1" hidden="1">'Orçamento'!$A$13:$K$103</definedName>
    <definedName name="Z_B535EED3_096A_4559_AE37_6359A35C71B4_.wvu.PrintArea" localSheetId="2" hidden="1">'Cronograma Mensal'!$A$1:$H$38</definedName>
    <definedName name="Z_B535EED3_096A_4559_AE37_6359A35C71B4_.wvu.PrintArea" localSheetId="1" hidden="1">'Orçamento'!$A$1:$J$109</definedName>
    <definedName name="Z_B535EED3_096A_4559_AE37_6359A35C71B4_.wvu.PrintArea" localSheetId="0" hidden="1">'Resumo'!$A$1:$E$36</definedName>
    <definedName name="Z_B535EED3_096A_4559_AE37_6359A35C71B4_.wvu.PrintTitles" localSheetId="2" hidden="1">'Cronograma Mensal'!$A:$D</definedName>
    <definedName name="Z_B535EED3_096A_4559_AE37_6359A35C71B4_.wvu.PrintTitles" localSheetId="1" hidden="1">'Orçamento'!$13:$13</definedName>
    <definedName name="Z_B535EED3_096A_4559_AE37_6359A35C71B4_.wvu.PrintTitles" localSheetId="0" hidden="1">'Resumo'!$1:$15</definedName>
    <definedName name="Z_CC09A366_C6A3_4857_97A0_64EABF22978D__wvu_FilterData" localSheetId="1">'Orçamento'!$A$13:$K$103</definedName>
    <definedName name="Z_CE6D2F78_279A_48FF_B90B_4CA40BF0D3DA__wvu_FilterData" localSheetId="1">'Orçamento'!$A$13:$K$103</definedName>
    <definedName name="Z_CE6D2F78_279A_48FF_B90B_4CA40BF0D3DA__wvu_PrintArea" localSheetId="2">'Cronograma Mensal'!$A$1:$H$34</definedName>
    <definedName name="Z_CE6D2F78_279A_48FF_B90B_4CA40BF0D3DA__wvu_PrintArea" localSheetId="1">'Orçamento'!$A$1:$J$109</definedName>
    <definedName name="Z_CE6D2F78_279A_48FF_B90B_4CA40BF0D3DA__wvu_PrintArea" localSheetId="0">'Resumo'!$A$1:$E$36</definedName>
    <definedName name="Z_CE6D2F78_279A_48FF_B90B_4CA40BF0D3DA__wvu_PrintTitles" localSheetId="1">'Orçamento'!$1:$13</definedName>
    <definedName name="Z_CE6D2F78_279A_48FF_B90B_4CA40BF0D3DA__wvu_PrintTitles" localSheetId="0">'Resumo'!$1:$15</definedName>
  </definedNames>
  <calcPr fullCalcOnLoad="1"/>
</workbook>
</file>

<file path=xl/comments2.xml><?xml version="1.0" encoding="utf-8"?>
<comments xmlns="http://schemas.openxmlformats.org/spreadsheetml/2006/main">
  <authors>
    <author>Erica Sotto</author>
  </authors>
  <commentList>
    <comment ref="K9" authorId="0">
      <text>
        <r>
          <rPr>
            <b/>
            <sz val="9"/>
            <color indexed="8"/>
            <rFont val="Segoe UI"/>
            <family val="2"/>
          </rPr>
          <t>Erica Sotto: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>NESSE PROGRAMA A Administração local  pode ser paga com o repasse até a 5% do Valor Total do Investimento</t>
        </r>
      </text>
    </comment>
  </commentList>
</comments>
</file>

<file path=xl/sharedStrings.xml><?xml version="1.0" encoding="utf-8"?>
<sst xmlns="http://schemas.openxmlformats.org/spreadsheetml/2006/main" count="13474" uniqueCount="6593">
  <si>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</si>
  <si>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</si>
  <si>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</si>
  <si>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</si>
  <si>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</si>
  <si>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</si>
  <si>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</si>
  <si>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</si>
  <si>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</si>
  <si>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</si>
  <si>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</si>
  <si>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</si>
  <si>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</si>
  <si>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</si>
  <si>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</si>
  <si>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</si>
  <si>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</si>
  <si>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Composição 1</t>
  </si>
  <si>
    <t>16.06.059</t>
  </si>
  <si>
    <t>01.10.001</t>
  </si>
  <si>
    <t>02.01</t>
  </si>
  <si>
    <t>02.01.01</t>
  </si>
  <si>
    <t>01.06.005</t>
  </si>
  <si>
    <t>01.05.001</t>
  </si>
  <si>
    <t>01.08.032</t>
  </si>
  <si>
    <t>01.08.035</t>
  </si>
  <si>
    <t>01.08.040</t>
  </si>
  <si>
    <t>01.08.041</t>
  </si>
  <si>
    <t>01.08.050</t>
  </si>
  <si>
    <t>01.08.052</t>
  </si>
  <si>
    <t>13.01.006</t>
  </si>
  <si>
    <t>16.02.070</t>
  </si>
  <si>
    <t>03.01</t>
  </si>
  <si>
    <t>03.01.01</t>
  </si>
  <si>
    <t>16.13.001</t>
  </si>
  <si>
    <t>03.01.02</t>
  </si>
  <si>
    <t>13.02.009</t>
  </si>
  <si>
    <t>03.01.03</t>
  </si>
  <si>
    <t>03.01.04</t>
  </si>
  <si>
    <t>03.01.05</t>
  </si>
  <si>
    <t>03.03.111</t>
  </si>
  <si>
    <t>11.03.004</t>
  </si>
  <si>
    <t>11.02.066</t>
  </si>
  <si>
    <t>06.03.001</t>
  </si>
  <si>
    <t>08.10.045</t>
  </si>
  <si>
    <t>02.04.002</t>
  </si>
  <si>
    <t>03.02</t>
  </si>
  <si>
    <t>02.05.024</t>
  </si>
  <si>
    <t>03.03</t>
  </si>
  <si>
    <t>03.03.098</t>
  </si>
  <si>
    <t>11.02.027</t>
  </si>
  <si>
    <t>03.03.038</t>
  </si>
  <si>
    <t>03.03.039</t>
  </si>
  <si>
    <t>03.03.026</t>
  </si>
  <si>
    <t>04.01</t>
  </si>
  <si>
    <t>04.01.01</t>
  </si>
  <si>
    <t>04.01.030</t>
  </si>
  <si>
    <t>04.01.033</t>
  </si>
  <si>
    <t>04.01.058</t>
  </si>
  <si>
    <t>04.02</t>
  </si>
  <si>
    <t>04.02.01</t>
  </si>
  <si>
    <t>04.02.014</t>
  </si>
  <si>
    <t>04.03</t>
  </si>
  <si>
    <t>04.04</t>
  </si>
  <si>
    <t>12.02.003</t>
  </si>
  <si>
    <t>05.01</t>
  </si>
  <si>
    <t>05.01.01</t>
  </si>
  <si>
    <t>05.01.004</t>
  </si>
  <si>
    <t>05.01.005</t>
  </si>
  <si>
    <t>05.01.029</t>
  </si>
  <si>
    <t>05.80.042</t>
  </si>
  <si>
    <t>05.05.040</t>
  </si>
  <si>
    <t>05.05.086</t>
  </si>
  <si>
    <t>05.05.064</t>
  </si>
  <si>
    <t>05.05.067</t>
  </si>
  <si>
    <t>05.05.075</t>
  </si>
  <si>
    <t>08.16.073</t>
  </si>
  <si>
    <t>05.05.078</t>
  </si>
  <si>
    <t>06.03.035</t>
  </si>
  <si>
    <t>06.01</t>
  </si>
  <si>
    <t>06.02.049</t>
  </si>
  <si>
    <t>06.02.017</t>
  </si>
  <si>
    <t>06.03.018</t>
  </si>
  <si>
    <t>06.03.024</t>
  </si>
  <si>
    <t>16.05.043</t>
  </si>
  <si>
    <t>06.03.100</t>
  </si>
  <si>
    <t>14.02.001</t>
  </si>
  <si>
    <t>07.01</t>
  </si>
  <si>
    <t>07.02.016</t>
  </si>
  <si>
    <t>15.01.004</t>
  </si>
  <si>
    <t>07.03.092</t>
  </si>
  <si>
    <t>08.12.016</t>
  </si>
  <si>
    <t>15.03.060</t>
  </si>
  <si>
    <t>15.03.061</t>
  </si>
  <si>
    <t>15.03.062</t>
  </si>
  <si>
    <t>07.04.037</t>
  </si>
  <si>
    <t>08.02.016</t>
  </si>
  <si>
    <t>08.02.017</t>
  </si>
  <si>
    <t>08.02.021</t>
  </si>
  <si>
    <t>08.02.040</t>
  </si>
  <si>
    <t>08.02.099</t>
  </si>
  <si>
    <t>08.80.040</t>
  </si>
  <si>
    <t>08.03.016</t>
  </si>
  <si>
    <t>08.03.017</t>
  </si>
  <si>
    <t>08.03.018</t>
  </si>
  <si>
    <t>08.03.019</t>
  </si>
  <si>
    <t>08.03.020</t>
  </si>
  <si>
    <t>08.03.022</t>
  </si>
  <si>
    <t>08.03.023</t>
  </si>
  <si>
    <t>08.03.099</t>
  </si>
  <si>
    <t>08.04.004</t>
  </si>
  <si>
    <t>08.04.006</t>
  </si>
  <si>
    <t>08.04.009</t>
  </si>
  <si>
    <t>08.04.022</t>
  </si>
  <si>
    <t>08.04.023</t>
  </si>
  <si>
    <t>08.04.032</t>
  </si>
  <si>
    <t>08.04.044</t>
  </si>
  <si>
    <t>08.08.076</t>
  </si>
  <si>
    <t>08.14.017</t>
  </si>
  <si>
    <t>08.14.037</t>
  </si>
  <si>
    <t>08.14.046</t>
  </si>
  <si>
    <t>08.14.049</t>
  </si>
  <si>
    <t>08.17.056</t>
  </si>
  <si>
    <t>08.17.081</t>
  </si>
  <si>
    <t>08.07.002</t>
  </si>
  <si>
    <t>08.07.003</t>
  </si>
  <si>
    <t>08.07.099</t>
  </si>
  <si>
    <t>08.08.002</t>
  </si>
  <si>
    <t>08.08.003</t>
  </si>
  <si>
    <t>08.08.010</t>
  </si>
  <si>
    <t>08.08.012</t>
  </si>
  <si>
    <t>08.08.015</t>
  </si>
  <si>
    <t>08.08.016</t>
  </si>
  <si>
    <t>08.08.028</t>
  </si>
  <si>
    <t>08.08.035</t>
  </si>
  <si>
    <t>08.08.041</t>
  </si>
  <si>
    <t>08.08.044</t>
  </si>
  <si>
    <t>08.08.045</t>
  </si>
  <si>
    <t>08.08.050</t>
  </si>
  <si>
    <t>08.08.077</t>
  </si>
  <si>
    <t>08.08.090</t>
  </si>
  <si>
    <t>09.08.055</t>
  </si>
  <si>
    <t>16.18.072</t>
  </si>
  <si>
    <t>08.09.015</t>
  </si>
  <si>
    <t>08.09.016</t>
  </si>
  <si>
    <t>08.09.017</t>
  </si>
  <si>
    <t>08.09.018</t>
  </si>
  <si>
    <t>08.09.019</t>
  </si>
  <si>
    <t>08.09.099</t>
  </si>
  <si>
    <t>08.10.004</t>
  </si>
  <si>
    <t>08.10.006</t>
  </si>
  <si>
    <t>08.10.057</t>
  </si>
  <si>
    <t>16.05.075</t>
  </si>
  <si>
    <t>16.08.027</t>
  </si>
  <si>
    <t>16.08.028</t>
  </si>
  <si>
    <t>08.11.053</t>
  </si>
  <si>
    <t>08.11.054</t>
  </si>
  <si>
    <t>08.12.066</t>
  </si>
  <si>
    <t>08.12.099</t>
  </si>
  <si>
    <t>11.03.007</t>
  </si>
  <si>
    <t>15.04.006</t>
  </si>
  <si>
    <t>16.05.054</t>
  </si>
  <si>
    <t>16.05.056</t>
  </si>
  <si>
    <t>08.16.001</t>
  </si>
  <si>
    <t>08.16.010</t>
  </si>
  <si>
    <t>08.16.045</t>
  </si>
  <si>
    <t>08.16.091</t>
  </si>
  <si>
    <t>05.05.101</t>
  </si>
  <si>
    <t>05.05.104</t>
  </si>
  <si>
    <t>08.15.017</t>
  </si>
  <si>
    <t>08.17.058</t>
  </si>
  <si>
    <t>09.02.080</t>
  </si>
  <si>
    <t>09.02.084</t>
  </si>
  <si>
    <t>09.02.099</t>
  </si>
  <si>
    <t>09.02.091</t>
  </si>
  <si>
    <t>09.02.042</t>
  </si>
  <si>
    <t>09.02.043</t>
  </si>
  <si>
    <t>09.04.042</t>
  </si>
  <si>
    <t>09.04.050</t>
  </si>
  <si>
    <t>09.04.099</t>
  </si>
  <si>
    <t>09.05.087</t>
  </si>
  <si>
    <t>09.05.081</t>
  </si>
  <si>
    <t>09.05.051</t>
  </si>
  <si>
    <t>09.05.054</t>
  </si>
  <si>
    <t>09.05.092</t>
  </si>
  <si>
    <t>09.02.086</t>
  </si>
  <si>
    <t>09.02.088</t>
  </si>
  <si>
    <t>09.03.022</t>
  </si>
  <si>
    <t>09.03.018</t>
  </si>
  <si>
    <t>09.03.019</t>
  </si>
  <si>
    <t>09.03.020</t>
  </si>
  <si>
    <t>09.03.052</t>
  </si>
  <si>
    <t>09.03.046</t>
  </si>
  <si>
    <t>09.03.047</t>
  </si>
  <si>
    <t>09.03.049</t>
  </si>
  <si>
    <t>09.03.050</t>
  </si>
  <si>
    <t>09.04.090</t>
  </si>
  <si>
    <t>09.03.053</t>
  </si>
  <si>
    <t>09.09.037</t>
  </si>
  <si>
    <t>09.09.044</t>
  </si>
  <si>
    <t>09.08.050</t>
  </si>
  <si>
    <t>09.09.083</t>
  </si>
  <si>
    <t>09.09.034</t>
  </si>
  <si>
    <t>09.09.051</t>
  </si>
  <si>
    <t>09.09.052</t>
  </si>
  <si>
    <t>09.09.060</t>
  </si>
  <si>
    <t>09.08.054</t>
  </si>
  <si>
    <t>09.08.067</t>
  </si>
  <si>
    <t>09.08.079</t>
  </si>
  <si>
    <t>09.08.085</t>
  </si>
  <si>
    <t>09.08.089</t>
  </si>
  <si>
    <t>09.08.052</t>
  </si>
  <si>
    <t>09.82.010</t>
  </si>
  <si>
    <t>09.06.007</t>
  </si>
  <si>
    <t>09.10.003</t>
  </si>
  <si>
    <t>09.06.049</t>
  </si>
  <si>
    <t>09.06.047</t>
  </si>
  <si>
    <t>09.13.035</t>
  </si>
  <si>
    <t>09.13.015</t>
  </si>
  <si>
    <t>09.04.080</t>
  </si>
  <si>
    <t>09.13.027</t>
  </si>
  <si>
    <t>09.13.032</t>
  </si>
  <si>
    <t>09.13.033</t>
  </si>
  <si>
    <t>09.13.034</t>
  </si>
  <si>
    <t>10.01.049</t>
  </si>
  <si>
    <t>12.01.001</t>
  </si>
  <si>
    <t>12.01.006</t>
  </si>
  <si>
    <t>12.02.002</t>
  </si>
  <si>
    <t>12.02.005</t>
  </si>
  <si>
    <t>12.02.007</t>
  </si>
  <si>
    <t>12.02.036</t>
  </si>
  <si>
    <t>16.06.065</t>
  </si>
  <si>
    <t>12.04.004</t>
  </si>
  <si>
    <t>12.04.005</t>
  </si>
  <si>
    <t>12.04.007</t>
  </si>
  <si>
    <t>13.80.021</t>
  </si>
  <si>
    <t>13.01.017</t>
  </si>
  <si>
    <t>15.04.082</t>
  </si>
  <si>
    <t>13.02.007</t>
  </si>
  <si>
    <t>13.02.069</t>
  </si>
  <si>
    <t>13.01.018</t>
  </si>
  <si>
    <t>13.02.019</t>
  </si>
  <si>
    <t>13.02.020</t>
  </si>
  <si>
    <t>13.06.074</t>
  </si>
  <si>
    <t>13.07.002</t>
  </si>
  <si>
    <t>15.02.019</t>
  </si>
  <si>
    <t>15.02.026</t>
  </si>
  <si>
    <t>13.02.032</t>
  </si>
  <si>
    <t>15.03.021</t>
  </si>
  <si>
    <t>15.03.009</t>
  </si>
  <si>
    <t>15.03.007</t>
  </si>
  <si>
    <t>15.04.008</t>
  </si>
  <si>
    <t>15.04.030</t>
  </si>
  <si>
    <t>15.04.081</t>
  </si>
  <si>
    <t>16.18.080</t>
  </si>
  <si>
    <t>06.02.062</t>
  </si>
  <si>
    <t>06.02.060</t>
  </si>
  <si>
    <t>16.13.010</t>
  </si>
  <si>
    <t>16.02.071</t>
  </si>
  <si>
    <t>16.80.015</t>
  </si>
  <si>
    <t>16.80.017</t>
  </si>
  <si>
    <t>16.80.013</t>
  </si>
  <si>
    <t>16.02.029</t>
  </si>
  <si>
    <t>16.03.006</t>
  </si>
  <si>
    <t>16.05.032</t>
  </si>
  <si>
    <t>16.05.042</t>
  </si>
  <si>
    <t>16.03.402</t>
  </si>
  <si>
    <t>03.03.018</t>
  </si>
  <si>
    <t>13.80.032</t>
  </si>
  <si>
    <t>16.06.022</t>
  </si>
  <si>
    <t>16.06.023</t>
  </si>
  <si>
    <t>13.02.012</t>
  </si>
  <si>
    <t>06.03.080</t>
  </si>
  <si>
    <t>16.11.005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</si>
  <si>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</si>
  <si>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</si>
  <si>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</si>
  <si>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</si>
  <si>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</si>
  <si>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</si>
  <si>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</si>
  <si>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UN</t>
  </si>
  <si>
    <t>Código</t>
  </si>
  <si>
    <t>Unidade</t>
  </si>
  <si>
    <t>H</t>
  </si>
  <si>
    <t>KG</t>
  </si>
  <si>
    <t>M</t>
  </si>
  <si>
    <t>06.03.108</t>
  </si>
  <si>
    <t>09.03.017</t>
  </si>
  <si>
    <t>09.03.025</t>
  </si>
  <si>
    <t>09.03.048</t>
  </si>
  <si>
    <t>09.04.085</t>
  </si>
  <si>
    <t>09.07.024</t>
  </si>
  <si>
    <t>09.08.084</t>
  </si>
  <si>
    <t>09.09.077</t>
  </si>
  <si>
    <t>09.11.028</t>
  </si>
  <si>
    <t>09.11.035</t>
  </si>
  <si>
    <t>09.84.020</t>
  </si>
  <si>
    <t>09.85.062</t>
  </si>
  <si>
    <t>09.85.063</t>
  </si>
  <si>
    <t>09.85.064</t>
  </si>
  <si>
    <t>16.06.101</t>
  </si>
  <si>
    <t>06.03.075</t>
  </si>
  <si>
    <t>06.03.078</t>
  </si>
  <si>
    <t>05.05.080</t>
  </si>
  <si>
    <t>13.02.015</t>
  </si>
  <si>
    <t>11.02.040</t>
  </si>
  <si>
    <t>11.02.067</t>
  </si>
  <si>
    <t>10.01.074</t>
  </si>
  <si>
    <t>12.04.024</t>
  </si>
  <si>
    <t>02.02.073</t>
  </si>
  <si>
    <t>02.02.094</t>
  </si>
  <si>
    <t>02.01.001</t>
  </si>
  <si>
    <t>02.01.010</t>
  </si>
  <si>
    <t>02.01.025</t>
  </si>
  <si>
    <t>02.01.015</t>
  </si>
  <si>
    <t>01.02.002</t>
  </si>
  <si>
    <t>01.02.004</t>
  </si>
  <si>
    <t>16.20.023</t>
  </si>
  <si>
    <t>13.80.012</t>
  </si>
  <si>
    <t>13.80.016</t>
  </si>
  <si>
    <t>13.05.070</t>
  </si>
  <si>
    <t>13.06.075</t>
  </si>
  <si>
    <t>13.06.083</t>
  </si>
  <si>
    <t>04.01.034</t>
  </si>
  <si>
    <t>06.02.001</t>
  </si>
  <si>
    <t>06.03.032</t>
  </si>
  <si>
    <t>16.01.083</t>
  </si>
  <si>
    <t>16.01.088</t>
  </si>
  <si>
    <t>06.01.027</t>
  </si>
  <si>
    <t>07.05.006</t>
  </si>
  <si>
    <t>05.05.085</t>
  </si>
  <si>
    <t>15.03.032</t>
  </si>
  <si>
    <t>14.01.035</t>
  </si>
  <si>
    <t>08.02.003</t>
  </si>
  <si>
    <t>08.01.005</t>
  </si>
  <si>
    <t>08.15.018</t>
  </si>
  <si>
    <t>08.17.037</t>
  </si>
  <si>
    <t>14.01.060</t>
  </si>
  <si>
    <t>01.06.001</t>
  </si>
  <si>
    <t>02.03.001</t>
  </si>
  <si>
    <t>13.80.013</t>
  </si>
  <si>
    <t>04.01.051</t>
  </si>
  <si>
    <t>06.02.089</t>
  </si>
  <si>
    <t>03.03.003</t>
  </si>
  <si>
    <t>11.02.024</t>
  </si>
  <si>
    <t>15.02.025</t>
  </si>
  <si>
    <t>09.85.053</t>
  </si>
  <si>
    <t>09.01.099</t>
  </si>
  <si>
    <t>09.80.005</t>
  </si>
  <si>
    <t>09.80.048</t>
  </si>
  <si>
    <t>09.80.050</t>
  </si>
  <si>
    <t>09.80.051</t>
  </si>
  <si>
    <t>09.80.029</t>
  </si>
  <si>
    <t>09.80.017</t>
  </si>
  <si>
    <t>09.80.021</t>
  </si>
  <si>
    <t>09.05.008</t>
  </si>
  <si>
    <t>09.80.010</t>
  </si>
  <si>
    <t>09.80.014</t>
  </si>
  <si>
    <t>09.80.042</t>
  </si>
  <si>
    <t>09.80.043</t>
  </si>
  <si>
    <t>09.80.044</t>
  </si>
  <si>
    <t>09.80.062</t>
  </si>
  <si>
    <t>09.80.090</t>
  </si>
  <si>
    <t>09.80.099</t>
  </si>
  <si>
    <t>09.80.026</t>
  </si>
  <si>
    <t>09.80.012</t>
  </si>
  <si>
    <t>09.82.029</t>
  </si>
  <si>
    <t>09.83.038</t>
  </si>
  <si>
    <t>09.04.006</t>
  </si>
  <si>
    <t>09.08.002</t>
  </si>
  <si>
    <t>09.08.049</t>
  </si>
  <si>
    <t>09.04.023</t>
  </si>
  <si>
    <t>09.80.019</t>
  </si>
  <si>
    <t>16.01.029</t>
  </si>
  <si>
    <t>16.01.016</t>
  </si>
  <si>
    <t>16.03.014</t>
  </si>
  <si>
    <t>16.07.023</t>
  </si>
  <si>
    <t>01.03.005</t>
  </si>
  <si>
    <t>16.01.081</t>
  </si>
  <si>
    <t>16.01.082</t>
  </si>
  <si>
    <t>02.05.029</t>
  </si>
  <si>
    <t>02.05.028</t>
  </si>
  <si>
    <t>08.14.062</t>
  </si>
  <si>
    <t>06.01.064</t>
  </si>
  <si>
    <t>06.01.062</t>
  </si>
  <si>
    <t>13.04.050</t>
  </si>
  <si>
    <t>13.05.022</t>
  </si>
  <si>
    <t>16.03.107</t>
  </si>
  <si>
    <t>16.03.002</t>
  </si>
  <si>
    <t>16.03.109</t>
  </si>
  <si>
    <t>16.03.430</t>
  </si>
  <si>
    <t>16.03.300</t>
  </si>
  <si>
    <t>16.03.301</t>
  </si>
  <si>
    <t>16.03.088</t>
  </si>
  <si>
    <t>16.03.083</t>
  </si>
  <si>
    <t>16.03.092</t>
  </si>
  <si>
    <t>16.03.320</t>
  </si>
  <si>
    <t>16.03.228</t>
  </si>
  <si>
    <t>16.03.200</t>
  </si>
  <si>
    <t>16.03.213</t>
  </si>
  <si>
    <t>M2</t>
  </si>
  <si>
    <t>M3</t>
  </si>
  <si>
    <t>RETIRADAS</t>
  </si>
  <si>
    <t>IMPERMEABILIZACOES</t>
  </si>
  <si>
    <t>03.02.020</t>
  </si>
  <si>
    <t>03.03.020</t>
  </si>
  <si>
    <t>03.04.030</t>
  </si>
  <si>
    <t>04.01.020</t>
  </si>
  <si>
    <t>04.02.020</t>
  </si>
  <si>
    <t>04.03.020</t>
  </si>
  <si>
    <t>04.50.001</t>
  </si>
  <si>
    <t>05.05.061</t>
  </si>
  <si>
    <t>05.05.062</t>
  </si>
  <si>
    <t>RETIRADA DE DOBRADIÇAS</t>
  </si>
  <si>
    <t>CJ</t>
  </si>
  <si>
    <t>JG</t>
  </si>
  <si>
    <t>06.01.020</t>
  </si>
  <si>
    <t>06.01.040</t>
  </si>
  <si>
    <t>06.01.085</t>
  </si>
  <si>
    <t>06.02.020</t>
  </si>
  <si>
    <t>RETIRADA DE BRAÇO DE ALAVANCA</t>
  </si>
  <si>
    <t>RETIRADA DE ALAVANCA</t>
  </si>
  <si>
    <t>RECOLOCAÇÃO DE BRAÇO DE ALAVANCA</t>
  </si>
  <si>
    <t>RECOLOCAÇÃO DE ALAVANCA</t>
  </si>
  <si>
    <t>07.01.010</t>
  </si>
  <si>
    <t>ESTRUTURAS DE COBERTURA</t>
  </si>
  <si>
    <t>COBERTURAS</t>
  </si>
  <si>
    <t>07.04.101</t>
  </si>
  <si>
    <t>07.05.010</t>
  </si>
  <si>
    <t>07.50.001</t>
  </si>
  <si>
    <t>ML</t>
  </si>
  <si>
    <t>08.02.050</t>
  </si>
  <si>
    <t>08.02.060</t>
  </si>
  <si>
    <t>08.05.010</t>
  </si>
  <si>
    <t>DEMOLIÇÃO DE CONDUTORES APARENTES</t>
  </si>
  <si>
    <t>RETIRADA DE TORNEIRAS</t>
  </si>
  <si>
    <t>RETIRADA DE SIFÕES</t>
  </si>
  <si>
    <t>RECOLOCAÇÃO DE TORNEIRAS</t>
  </si>
  <si>
    <t>RECOLOCAÇÃO DE SIFÕES</t>
  </si>
  <si>
    <t>LIMPEZA DE CANALETAS DE ÁGUAS PLUVIAIS</t>
  </si>
  <si>
    <t>09.02.060</t>
  </si>
  <si>
    <t>09.02.102</t>
  </si>
  <si>
    <t>09.04.020</t>
  </si>
  <si>
    <t>09.04.040</t>
  </si>
  <si>
    <t>09.12.001</t>
  </si>
  <si>
    <t>L</t>
  </si>
  <si>
    <t>RETIRADA DE PERFILADOS</t>
  </si>
  <si>
    <t>RECOLOCAÇÃO DE ISOLADOR TIPO PINO PARA A.T. INCLUSIVE PINO</t>
  </si>
  <si>
    <t>RECOLOCAÇÃO DE PERFILADOS</t>
  </si>
  <si>
    <t>10.01.020</t>
  </si>
  <si>
    <t>10.01.060</t>
  </si>
  <si>
    <t>FORROS</t>
  </si>
  <si>
    <t>REVESTIMENTO COM GESSO</t>
  </si>
  <si>
    <t>12.04.020</t>
  </si>
  <si>
    <t>12.04.040</t>
  </si>
  <si>
    <t>12.04.050</t>
  </si>
  <si>
    <t>13.02.040</t>
  </si>
  <si>
    <t>13.02.100</t>
  </si>
  <si>
    <t>13.05.080</t>
  </si>
  <si>
    <t>13.05.100</t>
  </si>
  <si>
    <t>13.50.001</t>
  </si>
  <si>
    <t>15.01.010</t>
  </si>
  <si>
    <t>PINTURA PARA TELHAS DE ALUMINIO COM TINTA ESMALTE AUTOMOTIVA</t>
  </si>
  <si>
    <t>16.01.091</t>
  </si>
  <si>
    <t>16.02.010</t>
  </si>
  <si>
    <t>16.02.020</t>
  </si>
  <si>
    <t>16.03.010</t>
  </si>
  <si>
    <t>16.03.310</t>
  </si>
  <si>
    <t>16.03.400</t>
  </si>
  <si>
    <t>VG</t>
  </si>
  <si>
    <t>16.80.098</t>
  </si>
  <si>
    <t>Referência</t>
  </si>
  <si>
    <t>02.10.060</t>
  </si>
  <si>
    <t>03.04</t>
  </si>
  <si>
    <t>09.02.020</t>
  </si>
  <si>
    <t>30.04.030</t>
  </si>
  <si>
    <t>30.04.070</t>
  </si>
  <si>
    <t>49.06.420</t>
  </si>
  <si>
    <t>49.12.110</t>
  </si>
  <si>
    <t>49.12.120</t>
  </si>
  <si>
    <t>54.03.200</t>
  </si>
  <si>
    <t>54.03.210</t>
  </si>
  <si>
    <t>97.05.130</t>
  </si>
  <si>
    <t>97.05.140</t>
  </si>
  <si>
    <t>BDI</t>
  </si>
  <si>
    <t>Invest./Área:</t>
  </si>
  <si>
    <t>05.09.007</t>
  </si>
  <si>
    <t>49.12.058</t>
  </si>
  <si>
    <r>
      <rPr>
        <b/>
        <sz val="12"/>
        <rFont val="Arial"/>
        <family val="2"/>
      </rPr>
      <t>TABELA DE PREÇOS</t>
    </r>
  </si>
  <si>
    <t>Valor</t>
  </si>
  <si>
    <t>Descrição dos Serviços</t>
  </si>
  <si>
    <t xml:space="preserve">TOTAL  GERAL </t>
  </si>
  <si>
    <t>Serviço</t>
  </si>
  <si>
    <t xml:space="preserve">Custo un. </t>
  </si>
  <si>
    <t>TOTAL GERAL</t>
  </si>
  <si>
    <t>VALOR TOTAL (sem BDI)</t>
  </si>
  <si>
    <t>VALOR TOTAL (com BDI)</t>
  </si>
  <si>
    <t xml:space="preserve">               </t>
  </si>
  <si>
    <t>PAVIMENTAÇÃO</t>
  </si>
  <si>
    <t>CONTROLE TECNOLÓGICO</t>
  </si>
  <si>
    <t>01.01.001</t>
  </si>
  <si>
    <t>RETIRANDO A VEGETACAO, TRONCOS ATE 5CM DE DIAMETRO E RASPAGEM.</t>
  </si>
  <si>
    <t>01.01.010</t>
  </si>
  <si>
    <t>CORTE, RECORTE E REMOCAO DE ARVORES INCL RAIZES DIAM&gt;5&lt;15CM</t>
  </si>
  <si>
    <t>01.01.021</t>
  </si>
  <si>
    <t>CORTE, RECORTE E REMOÇÃO DE ÁRVORES INCL.RAIZES  15CM&lt;DIAM&lt;30CM</t>
  </si>
  <si>
    <t>01.01.022</t>
  </si>
  <si>
    <t>CORTE, RECORTE E REMOÇÃO DE ÁRVORES INCL.RAIZES  30CM&lt;DIAM&lt;45CM</t>
  </si>
  <si>
    <t>01.01.023</t>
  </si>
  <si>
    <t>CORTE, RECORTE E REMOÇÃO DE ÁRVORES INCL.RAIZES  45CM&lt;DIAM&lt;60CM</t>
  </si>
  <si>
    <t>01.01.024</t>
  </si>
  <si>
    <t>CORTE, RECORTE E REMOÇÃO DE ÁRVORES INCL.RAIZES  60CM&lt;DIAM&lt;100CM</t>
  </si>
  <si>
    <t>01.01.025</t>
  </si>
  <si>
    <t>CORTE, RECORTE E REMOÇÃO DE ÁRVORES INCL.RAIZES  DIAM &gt;100CM</t>
  </si>
  <si>
    <t>01.01.030</t>
  </si>
  <si>
    <t>CORTE RASO , RECORTE E REMOÇÃO DE ÁRVORES 5CM&lt;DIAM&lt;15CM</t>
  </si>
  <si>
    <t>01.01.031</t>
  </si>
  <si>
    <t>CORTE RASO, RECORTE E REMOÇÃO DE ÁRVORES 15CM&lt;DIAM&lt;30CM</t>
  </si>
  <si>
    <t>01.01.032</t>
  </si>
  <si>
    <t>CORTE RASO, RECORTE E REMOÇÃO DE ÁRVORES 30CM&lt;DIAM&lt;45CM</t>
  </si>
  <si>
    <t>01.01.033</t>
  </si>
  <si>
    <t>CORTE RASO, RECORTE E REMOÇÃO DE ÁRVORES  45CM&lt;DIAM&lt;60CM</t>
  </si>
  <si>
    <t>01.01.034</t>
  </si>
  <si>
    <t>CORTE RASO, RECORTE E REMOÇÃO DE ÁRVORES  60CM&lt;DIAM&lt;100CM</t>
  </si>
  <si>
    <t>01.01.035</t>
  </si>
  <si>
    <t>CORTE RASO, RECORTE E REMOÇÃO DE ÁRVORES 100CM&lt;DIAM&lt;150CM</t>
  </si>
  <si>
    <t>01.01.036</t>
  </si>
  <si>
    <t>01.01.037</t>
  </si>
  <si>
    <t>01.01.040</t>
  </si>
  <si>
    <t>REMOÇAO DE RAIZES (DESTOCA) REMANESCENTE DE TRONCO DE ARVORE 60CM&lt;DIAM&lt;100CM.</t>
  </si>
  <si>
    <t>01.01.041</t>
  </si>
  <si>
    <t>REMOÇAO DE RAIZES (DESTOCA) REMANESCENTE DE TRONCO DE ARVORE 100CM&lt;DIAM&lt;150CM.</t>
  </si>
  <si>
    <t>01.01.043</t>
  </si>
  <si>
    <t>01.01.044</t>
  </si>
  <si>
    <t>01.01.099</t>
  </si>
  <si>
    <t>LIMPEZAS DO TERRENO</t>
  </si>
  <si>
    <t>MV</t>
  </si>
  <si>
    <t>01.02.001</t>
  </si>
  <si>
    <t>CORTE E ATERRO DENTRO DA OBRA COM TRANSPORTE INTERNO</t>
  </si>
  <si>
    <t>CORTE COM RETIRADA POR CAMINHAO NOS PRIMEIROS 100 M</t>
  </si>
  <si>
    <t>01.02.003</t>
  </si>
  <si>
    <t>ATERRO COM TRANSPORTE POR CAMINHAO NOS PRIMEIROS 100 M</t>
  </si>
  <si>
    <t>KM</t>
  </si>
  <si>
    <t>01.02.099</t>
  </si>
  <si>
    <t>MOVIMENTOS DE TERRA MANUAL</t>
  </si>
  <si>
    <t>01.03.001</t>
  </si>
  <si>
    <t>01.03.002</t>
  </si>
  <si>
    <t>01.03.004</t>
  </si>
  <si>
    <t>01.03.099</t>
  </si>
  <si>
    <t>MOVIMENTOS DE TERRA MECANIZADOS</t>
  </si>
  <si>
    <t>01.04.006</t>
  </si>
  <si>
    <t>ESCORAMENTO PONTALETADO</t>
  </si>
  <si>
    <t>01.04.010</t>
  </si>
  <si>
    <t>ESCORAMENTO DE VALAS CONTINUO ATE 2,00M</t>
  </si>
  <si>
    <t>01.04.015</t>
  </si>
  <si>
    <t>ESCORAMENTO DE VALAS DESCONTINUO ATE 2,00M</t>
  </si>
  <si>
    <t>01.04.099</t>
  </si>
  <si>
    <t>ESCORAMENTOS DE TERRA</t>
  </si>
  <si>
    <t>ESCAVACAO MANUAL - PROFUNDIDADE ATE 1.80 M</t>
  </si>
  <si>
    <t>01.05.002</t>
  </si>
  <si>
    <t>ESCAVACAO MANUAL - PROFUNDIDADE ALEM DE 1.80 M</t>
  </si>
  <si>
    <t>01.05.099</t>
  </si>
  <si>
    <t>ESCAVACOES MANUAIS EM TERRA</t>
  </si>
  <si>
    <t>APILOAMENTO PARA SIMPLES REGULARIZACAO</t>
  </si>
  <si>
    <t>REATERRO INTERNO APILOADO</t>
  </si>
  <si>
    <t>01.06.099</t>
  </si>
  <si>
    <t>APILOAMENTO E ATERRO DE CAVAS</t>
  </si>
  <si>
    <t>01.07.002</t>
  </si>
  <si>
    <t>LASTRO DE PEDRA BRITADA - 5CM</t>
  </si>
  <si>
    <t>01.07.010</t>
  </si>
  <si>
    <t>LASTRO DE CONCRETO - 5 CM</t>
  </si>
  <si>
    <t>01.07.099</t>
  </si>
  <si>
    <t>LASTROS</t>
  </si>
  <si>
    <t>01.08.014</t>
  </si>
  <si>
    <t>TUBO PVC OCRE JUNTA ELÁSTICA DN 100 INCLUSIVE CONEXÕES - ENTERRADO</t>
  </si>
  <si>
    <t>01.08.015</t>
  </si>
  <si>
    <t>TUBO PVC OCRE JUNTA ELÁSTICA DN 150 INCLUSIVE CONEXÕES - ENTERRADO</t>
  </si>
  <si>
    <t>TUBO DRENO PLASTICO CORRUGADO PERFURADO DE 100MM EM BARRAS</t>
  </si>
  <si>
    <t>01.08.033</t>
  </si>
  <si>
    <t>TUBO DRENO PLASTICO CORRUGADO PERFURADO DE 150MM EM BARRAS</t>
  </si>
  <si>
    <t>01.08.034</t>
  </si>
  <si>
    <t>MANTA GEOTEXTIL DE 200 GR/M2</t>
  </si>
  <si>
    <t>MANTA GEOTEXTIL DE 300 GR/M2</t>
  </si>
  <si>
    <t>01.08.036</t>
  </si>
  <si>
    <t>MANTA GEOTEXTIL DE 600 GR/M2</t>
  </si>
  <si>
    <t>ENVOLVIMENTO DE DRENOS COM PEDRA BRITADA</t>
  </si>
  <si>
    <t>ENVOLVIMENTO DE DRENOS COM AREIA GROSSA</t>
  </si>
  <si>
    <t>01.08.044</t>
  </si>
  <si>
    <t>FORNEC E INST DE DHP EM FUROS DE 100MM C/TUBO PVC 1 1/2" INCL TXS INST</t>
  </si>
  <si>
    <t>01.08.045</t>
  </si>
  <si>
    <t>FORNEC E INST DE DHP EM FUROS DE 100MM C/TUBO PVC 2" INCL TXS INST</t>
  </si>
  <si>
    <t>CAIXA DE LIGACAO OU INSPECAO - ALVENARIA DE 1/2 TIJOLO REVESTIDA</t>
  </si>
  <si>
    <t>01.08.051</t>
  </si>
  <si>
    <t>CAIXA DE LIGACAO OU INSPECAO - ALVENARIA DE 1 TIJOLO REVESTIDA</t>
  </si>
  <si>
    <t>CAIXA DE LIGACAO OU INSPECAO - TAMPA DE CONCRETO ARMADO</t>
  </si>
  <si>
    <t>01.08.053</t>
  </si>
  <si>
    <t>TUBO CONCRETO SIMPLES (PS-1) COM PONTA E BOLSA  Ø 30CM  NBR 8890/2007</t>
  </si>
  <si>
    <t>01.08.054</t>
  </si>
  <si>
    <t>TUBO CONCRETO SIMPLES (PS-1) COM PONTA E BOLSA  Ø 40CM  NBR 8890/2007</t>
  </si>
  <si>
    <t>01.08.055</t>
  </si>
  <si>
    <t>TUBO CONCRETO SIMPLES (PS-1) COM PONTA E BOLSA  Ø 50CM  NBR 8890/2007</t>
  </si>
  <si>
    <t>01.08.056</t>
  </si>
  <si>
    <t>TUBO CONCRETO SIMPLES (PS-1) COM PONTA E BOLSA  Ø 60CM  NBR 8890/2007</t>
  </si>
  <si>
    <t>01.08.057</t>
  </si>
  <si>
    <t>TUBO CONCRETO ARMADO (PA-1) COM PONTA E BOLSA  Ø 80CM  NBR 8890/2007</t>
  </si>
  <si>
    <t>01.08.058</t>
  </si>
  <si>
    <t>TUBO CONCRETO ARMADO (PA-1) COM PONTA E BOLSA  Ø 100CM  NBR 8890/2007</t>
  </si>
  <si>
    <t>01.08.059</t>
  </si>
  <si>
    <t>TUBO CONCRETO ARMADO (PA-1) COM PONTA E BOLSA  Ø 120CM  NBR 8890/2007</t>
  </si>
  <si>
    <t>01.08.060</t>
  </si>
  <si>
    <t>TUBO DRENO PEAD CORRUG PERF DN 65MM EM ROLOS</t>
  </si>
  <si>
    <t>01.08.061</t>
  </si>
  <si>
    <t>TUBO DRENO PEAD CORRUG PERF DN 80MM EM ROLO</t>
  </si>
  <si>
    <t>01.08.062</t>
  </si>
  <si>
    <t>TUBO DRENO PEAD CORRUG PERF DN 100MM EM ROLO</t>
  </si>
  <si>
    <t>01.08.063</t>
  </si>
  <si>
    <t>TUBO DRENO PEAD CORRUG PERF DN 170MM EM ROLO</t>
  </si>
  <si>
    <t>01.08.064</t>
  </si>
  <si>
    <t>TUBO DRENO PEAD CORRUG PERF P/ PAISAGISMO DN 65MM EM ROLO</t>
  </si>
  <si>
    <t>01.08.065</t>
  </si>
  <si>
    <t>TUBO DRENO PEAD CORRUG PERF P/ PAISAGISMO DN 110MM EM ROLO</t>
  </si>
  <si>
    <t>01.08.099</t>
  </si>
  <si>
    <t>SERVICOS EM DRENAGEM DO TERRENO</t>
  </si>
  <si>
    <t>GABARITO DE MADEIRA ESQUADRADO E NIVELADO PARA LOCAÇÃO DE OBRA</t>
  </si>
  <si>
    <t>01.50.099</t>
  </si>
  <si>
    <t>DEMOLICOES</t>
  </si>
  <si>
    <t>01.60.099</t>
  </si>
  <si>
    <t>01.70.099</t>
  </si>
  <si>
    <t>RECOLOCACOES</t>
  </si>
  <si>
    <t>01.80.099</t>
  </si>
  <si>
    <t>SERVICOS PRELIMINARES - CONSERVACAO</t>
  </si>
  <si>
    <t>02.01.002</t>
  </si>
  <si>
    <t>02.01.005</t>
  </si>
  <si>
    <t>ESCORAMENTO DE TERRA CONTINUO</t>
  </si>
  <si>
    <t>02.01.006</t>
  </si>
  <si>
    <t>ESCORAMENTO DE TERRA DESCONTINUO</t>
  </si>
  <si>
    <t>02.01.012</t>
  </si>
  <si>
    <t>02.01.027</t>
  </si>
  <si>
    <t>REATERRO COM ADICAO DE 2% DE CIMENTO</t>
  </si>
  <si>
    <t>02.01.099</t>
  </si>
  <si>
    <t>ESCAVACOES</t>
  </si>
  <si>
    <t>02.02.001</t>
  </si>
  <si>
    <t>TUBULOES: ESCAVACAO MANUAL - DIAMETRO MINIMO DE 70CM</t>
  </si>
  <si>
    <t>02.02.018</t>
  </si>
  <si>
    <t>TUBULÕES CONCRETO DOSADO FCK=20MPa PARA BASE E FUSTE</t>
  </si>
  <si>
    <t>02.02.021</t>
  </si>
  <si>
    <t>ACO CA-50 (A OU B) FYK = 500 MPA</t>
  </si>
  <si>
    <t>02.02.022</t>
  </si>
  <si>
    <t>ACO CA 60 (A OU B) FYK= 600 M PA</t>
  </si>
  <si>
    <t>02.02.026</t>
  </si>
  <si>
    <t>BROCA DE CONCRETO DE DIAMETRO 25CM - INCL ARRANQUES</t>
  </si>
  <si>
    <t>02.02.027</t>
  </si>
  <si>
    <t>BROCA DE CONCRETO DE DIAMETRO 30CM - INCL ARRANQUES</t>
  </si>
  <si>
    <t>02.02.035</t>
  </si>
  <si>
    <t>ESTACAS TIPO STRAUSS DIAM 25CM</t>
  </si>
  <si>
    <t>02.02.036</t>
  </si>
  <si>
    <t>ESTACAS TIPO STRAUSS DIAM 32CM</t>
  </si>
  <si>
    <t>02.02.037</t>
  </si>
  <si>
    <t>ESTACAS TIPO STRAUSS DIAM 38CM</t>
  </si>
  <si>
    <t>02.02.038</t>
  </si>
  <si>
    <t>ESTACAS TIPO STRAUSS DIAM 45CM</t>
  </si>
  <si>
    <t>02.02.070</t>
  </si>
  <si>
    <t>ESTACA TIPO HELICE DN 25CM</t>
  </si>
  <si>
    <t>02.02.071</t>
  </si>
  <si>
    <t>ESTACA TIPO HELICE DN 30CM</t>
  </si>
  <si>
    <t>02.02.072</t>
  </si>
  <si>
    <t>ESTACA TIPO HELICE DN 35CM</t>
  </si>
  <si>
    <t>ESTACA TIPO HELICE DN 40CM</t>
  </si>
  <si>
    <t>02.02.074</t>
  </si>
  <si>
    <t>ESTACA TIPO HELICE DN 50CM</t>
  </si>
  <si>
    <t>02.02.075</t>
  </si>
  <si>
    <t>ESTACA TIPO HELICE DN 60CM</t>
  </si>
  <si>
    <t>02.02.076</t>
  </si>
  <si>
    <t>ESTACA TIPO HELICE DN 70CM</t>
  </si>
  <si>
    <t>02.02.077</t>
  </si>
  <si>
    <t>ESTACA TIPO HELICE DN 80CM</t>
  </si>
  <si>
    <t>02.02.078</t>
  </si>
  <si>
    <t>ESTACA TIPO HELICE DN 90CM</t>
  </si>
  <si>
    <t>02.02.085</t>
  </si>
  <si>
    <t>TRANSPORTE E ATERRO INTERNO DE MATERIAL ESCAVADO DE FUNDAÇÃO-ESTACA-TUBULÃO</t>
  </si>
  <si>
    <t>02.02.091</t>
  </si>
  <si>
    <t>TAXA DE MOBILIZAÇÃO DE EQUIPAMENTO - ESTACA ESCAVADA</t>
  </si>
  <si>
    <t>02.02.093</t>
  </si>
  <si>
    <t>TAXA DE MOBILIZAÇÃO DE EQUIPAMENTO - ESTACA RAIZ</t>
  </si>
  <si>
    <t>TAXA DE MOBILIZACAO DE EQUIPAMENTO PARA ESTACA TIPO HELICE</t>
  </si>
  <si>
    <t>02.02.095</t>
  </si>
  <si>
    <t>EMENDA COM ANEIS SOLDADOS PARA ESTACA</t>
  </si>
  <si>
    <t>02.02.097</t>
  </si>
  <si>
    <t>TAXA DE MOBILIZACAO DE EQUIPAMENTO - ESTACAS PRE-MOLDADAS</t>
  </si>
  <si>
    <t>02.02.098</t>
  </si>
  <si>
    <t>TAXA DE MOBILIZACAO DE EQUIPAMENTOS - ESTACAS STRAUSS</t>
  </si>
  <si>
    <t>02.02.099</t>
  </si>
  <si>
    <t>FUNDACOES PROFUNDAS</t>
  </si>
  <si>
    <t>02.02.100</t>
  </si>
  <si>
    <t>ESTACA ESCAVADA MECANICAMENTE DIAM 25CM</t>
  </si>
  <si>
    <t>02.02.101</t>
  </si>
  <si>
    <t>ESTACA ESCAVADA MECANICAMENTE DIAM 30CM</t>
  </si>
  <si>
    <t>02.02.102</t>
  </si>
  <si>
    <t>ESTACA ESCAVADA MECANICAMENTE DIAM 35CM</t>
  </si>
  <si>
    <t>02.02.103</t>
  </si>
  <si>
    <t>ESTACA ESCAVADA MECANICAMENTE DIAM 40CM</t>
  </si>
  <si>
    <t>02.02.104</t>
  </si>
  <si>
    <t>ESTACA ESCAVADA MECANICAMENTE DIAM 50CM</t>
  </si>
  <si>
    <t>02.02.105</t>
  </si>
  <si>
    <t>ESTACA ESCAVADA MECANICAMENTE DIAM 60CM</t>
  </si>
  <si>
    <t>02.02.106</t>
  </si>
  <si>
    <t>ESTACA ESCAVADA MECANICAMENTE DIAM 70CM</t>
  </si>
  <si>
    <t>02.02.107</t>
  </si>
  <si>
    <t>ESTACA PRE-MOLDADA CONCRETO SECÃO ATE 289 CM2  CRAVADA</t>
  </si>
  <si>
    <t>02.02.108</t>
  </si>
  <si>
    <t>ESTACA PRE-MOLDADA CONCRETO SECÃO DE 290 A 429 CM2  CRAVADA</t>
  </si>
  <si>
    <t>02.02.109</t>
  </si>
  <si>
    <t>ESTACA PRE-MOLDADA CONCRETO SECÃO DE 430 A 569 CM2  CRAVADA</t>
  </si>
  <si>
    <t>02.02.110</t>
  </si>
  <si>
    <t>ESTACA PRE-MOLDADA CONCRETO SECÃO DE 570 A 714 CM2  CRAVADA</t>
  </si>
  <si>
    <t>02.02.111</t>
  </si>
  <si>
    <t>ESTACA PRE-MOLDADA CONCRETO SECÃO DE 715 A 999 CM2  CRAVADA</t>
  </si>
  <si>
    <t>02.02.113</t>
  </si>
  <si>
    <t>ESTACA RAIZ DN 150MM PERFURAÇAO EM SOLO</t>
  </si>
  <si>
    <t>02.02.114</t>
  </si>
  <si>
    <t>ESTACA RAIZ DN 160MM PERFURAÇAO EM SOLO</t>
  </si>
  <si>
    <t>02.02.115</t>
  </si>
  <si>
    <t>ESTACA RAIZ DN 200MM PERFURAÇAO EM SOLO</t>
  </si>
  <si>
    <t>02.02.116</t>
  </si>
  <si>
    <t>ESTACA RAIZ DN 250MM PERFURAÇAO EM SOLO</t>
  </si>
  <si>
    <t>02.02.117</t>
  </si>
  <si>
    <t>ESTACA RAIZ DN 310MM PERFURAÇAO EM SOLO</t>
  </si>
  <si>
    <t>02.02.118</t>
  </si>
  <si>
    <t>ESTACA RAIZ DN 400MM PERFURAÇAO EM SOLO</t>
  </si>
  <si>
    <t>FORMA DE MADEIRA MACICA</t>
  </si>
  <si>
    <t>02.03.099</t>
  </si>
  <si>
    <t>FORMAS</t>
  </si>
  <si>
    <t>ACO CA 50 (A OU B) FYK= 500 M PA</t>
  </si>
  <si>
    <t>02.04.003</t>
  </si>
  <si>
    <t>02.04.005</t>
  </si>
  <si>
    <t>TELA ARMADURA (MALHA ACO CA 60 FYK= 600 M PA)</t>
  </si>
  <si>
    <t>02.04.099</t>
  </si>
  <si>
    <t>ARMADURAS</t>
  </si>
  <si>
    <t>02.05.014</t>
  </si>
  <si>
    <t>CONCRETO DOSADO E LANÇADO FCK=20MPA</t>
  </si>
  <si>
    <t>02.05.018</t>
  </si>
  <si>
    <t>CONCRETO DOSADO E LANCADO FCK=25MPA</t>
  </si>
  <si>
    <t>02.05.019</t>
  </si>
  <si>
    <t>CONCRETO DOSADO E LANCADO FCK=30MPA</t>
  </si>
  <si>
    <t>CONCRETO DOSADO,BOMBEADO E LANÇADO FCK=20MPA</t>
  </si>
  <si>
    <t>CONCRETO DOSADO,BOMBEADO E LANCADO FCK=25MPA</t>
  </si>
  <si>
    <t>CONCRETO DOSADO, BOMBEADO E LANCADO FCK=30MPA</t>
  </si>
  <si>
    <t>02.05.050</t>
  </si>
  <si>
    <t>CONCRETO GROUT, PREPARADO NO LOCAL, LANÇADO E ADENSADO</t>
  </si>
  <si>
    <t>02.05.098</t>
  </si>
  <si>
    <t>FORNECIMENTO E MONTAGEM DE ESTRUTURA PRE-MOLDADA DE CONCRETO</t>
  </si>
  <si>
    <t>02.05.099</t>
  </si>
  <si>
    <t>CONCRETOS</t>
  </si>
  <si>
    <t>02.06.002</t>
  </si>
  <si>
    <t>ALVENARIA EMBASAMENTO TIJOLO BARRO MACIÇO E = 1/2 TIJOLO</t>
  </si>
  <si>
    <t>02.06.003</t>
  </si>
  <si>
    <t>ALVENARIA EMBASAMENTO TIJOLO BARRO MACIÇO E = 1 TIJOLO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</si>
  <si>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</si>
  <si>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</si>
  <si>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</si>
  <si>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</si>
  <si>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02.06.099</t>
  </si>
  <si>
    <t>EMBASAMENTOS</t>
  </si>
  <si>
    <t>02.07.001</t>
  </si>
  <si>
    <t>IMPERM RESP ALV EMBAS COM ARGAM CIM-AREIA 1:3 CONTENDO HIDROFUGO</t>
  </si>
  <si>
    <t>02.07.002</t>
  </si>
  <si>
    <t>IMPERM RESP ALV EMBAS C/ CIM-AREIA 1-3 HIDROFUGO/TINTA BETUMINOSA</t>
  </si>
  <si>
    <t>02.07.003</t>
  </si>
  <si>
    <t>IMPERMEABILIZACAO POR CRISTALIZACAO - SUB SOLOS</t>
  </si>
  <si>
    <t>02.07.099</t>
  </si>
  <si>
    <t>02.50.001</t>
  </si>
  <si>
    <t>DEMOLIÇÃO DE CONCRETO SIMPLES (MANUAL)</t>
  </si>
  <si>
    <t>02.50.002</t>
  </si>
  <si>
    <t>DEMOLIÇÃO DE LASTRO DE CONCRETO SIMPLES (MANUAL)</t>
  </si>
  <si>
    <t>02.50.003</t>
  </si>
  <si>
    <t>DEMOLIÇÃO DE ALVENARIA DE FUNDACÃO (MANUAL)</t>
  </si>
  <si>
    <t>02.50.099</t>
  </si>
  <si>
    <t>02.60.099</t>
  </si>
  <si>
    <t>02.70.099</t>
  </si>
  <si>
    <t>02.80.099</t>
  </si>
  <si>
    <t>SERVICOS INFRA ESTRUTURA - CONSERVACAO</t>
  </si>
  <si>
    <t>03.01.001</t>
  </si>
  <si>
    <t>FORMAS DE MADEIRA MACICA</t>
  </si>
  <si>
    <t>03.01.002</t>
  </si>
  <si>
    <t>FORMAS PLANAS PLASTIFICADA PARA CONCRETO APARENTE</t>
  </si>
  <si>
    <t>03.01.003</t>
  </si>
  <si>
    <t>FORMAS CURVAS PLASTIFICADA PARA CONCRETO APARENTE</t>
  </si>
  <si>
    <t>03.01.005</t>
  </si>
  <si>
    <t>CIMBRAMENTO DE MADEIRA</t>
  </si>
  <si>
    <t>03.01.021</t>
  </si>
  <si>
    <t>FORMA TUBO DE PAPELAO DIAMETRO DE 20CM COM GRAVATA E ESCORA DUAS DIREÇOES</t>
  </si>
  <si>
    <t>03.01.022</t>
  </si>
  <si>
    <t>FORMA TUBO DE PAPELAO DIAMETRO DE 25CM COM GRAVATA E ESCORA DUAS DIREÇOES</t>
  </si>
  <si>
    <t>03.01.023</t>
  </si>
  <si>
    <t>FORMA TUBO DE PAPELAO DIAMETRO DE 30CM COM GRAVATA E ESCORA DUAS DIREÇOES</t>
  </si>
  <si>
    <t>03.01.024</t>
  </si>
  <si>
    <t>FORMA TUBO DE PAPELAO DIAMETRO DE 35CM COM GRAVATA E ESCORA DUAS DIREÇOES</t>
  </si>
  <si>
    <t>03.01.026</t>
  </si>
  <si>
    <t>FORMA TUBO DE PAPELAO DIAMETRO DE 40CM COM GRAVATA E ESCORA DUAS DIREÇOES</t>
  </si>
  <si>
    <t>03.01.027</t>
  </si>
  <si>
    <t>FORMA TUBO DE PAPELAO DIAMETRO DE 45CM COM GRAVATA E ESCORA DUAS DIREÇOES</t>
  </si>
  <si>
    <t>03.01.028</t>
  </si>
  <si>
    <t>FORMA TUBO DE PAPELAO DIAMETRO DE 50CM COM GRAVATA E ESCORA DUAS DIREÇOES</t>
  </si>
  <si>
    <t>03.01.029</t>
  </si>
  <si>
    <t>FORMA TUBO DE PAPELAO DIAMETRO DE 55CM COM GRAVATA E ESCORA DUAS DIREÇOES</t>
  </si>
  <si>
    <t>03.01.031</t>
  </si>
  <si>
    <t>FORMA TUBO DE PAPELAO DIAMETRO DE 60CM COM GRAVATA E ESCORA DUAS DIREÇOES</t>
  </si>
  <si>
    <t>03.01.032</t>
  </si>
  <si>
    <t>FORMA TUBO DE PAPELAO DIAMETRO DE 70CM COM GRAVATA E ESCORA DUAS DIREÇOES</t>
  </si>
  <si>
    <t>03.01.099</t>
  </si>
  <si>
    <t>03.02.002</t>
  </si>
  <si>
    <t>03.02.003</t>
  </si>
  <si>
    <t>03.02.005</t>
  </si>
  <si>
    <t>03.02.010</t>
  </si>
  <si>
    <t>INSERTS EM CANTONEIRAS OU CHAPA AÇO A-36 P/SOLIDARIZAÇÃO DE VIGAS E PILARES</t>
  </si>
  <si>
    <t>CONJUNTO DE LUVAS E PINO ROSCAVEL DN 12,5MM P/SOLIDARIZAÇÃO DE VIGA FORNEC. E INST.</t>
  </si>
  <si>
    <t>03.02.021</t>
  </si>
  <si>
    <t>CONJUNTO DE LUVAS E PINO ROSCAVEL DN 16MM P/SOLIDARIZAÇÃO DE VIGA FORNEC. E INST.</t>
  </si>
  <si>
    <t>03.02.022</t>
  </si>
  <si>
    <t>CONJUNTO DE LUVAS E PINO ROSCAVEL DN 20MM P/SOLIDARIZAÇÃO DE VIGA FORNEC. E INST.</t>
  </si>
  <si>
    <t>03.02.023</t>
  </si>
  <si>
    <t>CONJUNTO DE LUVAS E PINO ROSCAVEL DN 25MM P/SOLIDARIZAÇÃO DE VIGA FORNEC. E INST.</t>
  </si>
  <si>
    <t>03.02.024</t>
  </si>
  <si>
    <t>CONJUNTO DE LUVAS E PINO ROSCAVEL DN 32MM P/SOLIDARIZAÇÃO DE VIGA FORNEC. E INST.</t>
  </si>
  <si>
    <t>03.02.099</t>
  </si>
  <si>
    <t>LAJE PRE-FABRICADA UNID C/VIGOTAS PROTENDIDAS LP12-100KGF/M2</t>
  </si>
  <si>
    <t>03.03.005</t>
  </si>
  <si>
    <t>LAJE PRE-FABRICADA UNIDIRECIONAL C/VIGOTAS PROTENDIDAS LP12-300KGF/M2</t>
  </si>
  <si>
    <t>03.03.006</t>
  </si>
  <si>
    <t>LAJE PRE-FABRICADA UNIDIRECIONAL C/VIGOTAS PROTENDIDAS LP16-100KGF/M2</t>
  </si>
  <si>
    <t>03.03.007</t>
  </si>
  <si>
    <t>LAJE PRE-FABRICADA UNIDIRECIONAL C/VIGOTAS PROTENDIDAS LP16-300KGF/M2</t>
  </si>
  <si>
    <t>03.03.008</t>
  </si>
  <si>
    <t>LAJE PRE-FABRICADA UNIDIRECIONAL C/VIGOTAS PROTENDIDAS LP20-100KGF/M2</t>
  </si>
  <si>
    <t>03.03.009</t>
  </si>
  <si>
    <t>LAJE PRE-FABRICADA UNIDIRECIONAL C/VIGOTAS PROTENDIDAS LP20-300KGF/M2</t>
  </si>
  <si>
    <t>03.03.010</t>
  </si>
  <si>
    <t>LAJE PRE-FABRICADA UNIDIRECIONAL C/VIGOTAS PROTENDIDAS LP20-500KGF/M2</t>
  </si>
  <si>
    <t>03.03.012</t>
  </si>
  <si>
    <t>LAJE PRE-FABRICADA UNIDIRECIONAL C/VIGOTAS PROTENDIDAS LP24-100KGF/M2</t>
  </si>
  <si>
    <t>03.03.014</t>
  </si>
  <si>
    <t>CONCRETO DOSADO E LANCADO FCK= 20 M PA</t>
  </si>
  <si>
    <t>03.03.015</t>
  </si>
  <si>
    <t>LAJE PRE-FABRICADA UNIDIRECIONAL C/VIGOTAS PROTENDIDAS LP24-300KGF/M2</t>
  </si>
  <si>
    <t>03.03.016</t>
  </si>
  <si>
    <t>CONCRETO DOSADO E LANCADO FCK=25 MPA</t>
  </si>
  <si>
    <t>03.03.017</t>
  </si>
  <si>
    <t>LAJE PRE-FABRICADA UNIDIRECIONAL C/VIGOTAS PROTENDIDAS LP24-500KGF/M2</t>
  </si>
  <si>
    <t>LAJE PRE-FABRICADA VIGOTA TRELICADA UNIDIRECIONAL LT12-100KGF/M2</t>
  </si>
  <si>
    <t>03.03.019</t>
  </si>
  <si>
    <t>LAJE PRE-FABRICADA VIGOTA TRELICADA UNIDIRECIONAL LT16-100KGF/M2</t>
  </si>
  <si>
    <t>03.03.022</t>
  </si>
  <si>
    <t>LAJE PRE-FABRICADA VIGOTA TRELICADA UNIDIRECIONAL LT16-300KGF/M2</t>
  </si>
  <si>
    <t>03.03.024</t>
  </si>
  <si>
    <t>CONCRETO DOSADO,BOMBEADO E LANCADO FCK= 20 M PA</t>
  </si>
  <si>
    <t>CONCRETO DOSADO,BOMBEADO E LANCADO FCK 25 MPA</t>
  </si>
  <si>
    <t>03.03.027</t>
  </si>
  <si>
    <t>LAJE PRE-FABRICADA VIGOTA TRELICADA UNIDIRECIONAL LT20-100KGF/M2</t>
  </si>
  <si>
    <t>03.03.028</t>
  </si>
  <si>
    <t>LAJE PRE-FABRICADA VIGOTA TRELICADA UNIDIRECIONAL LT20-300KGF/M2</t>
  </si>
  <si>
    <t>03.03.029</t>
  </si>
  <si>
    <t>LAJE PRE-FABRICADA VIGOTA TRELICADA UNIDIRECIONAL LT20-500KGF/M2</t>
  </si>
  <si>
    <t>03.03.030</t>
  </si>
  <si>
    <t>03.03.031</t>
  </si>
  <si>
    <t>LAJE PRE-FABRICADA VIGOTA TRELICADA UNIDIRECIONAL LT25-300KGF/M2</t>
  </si>
  <si>
    <t>03.03.032</t>
  </si>
  <si>
    <t>LAJE PRE-FABRICADA VIGOTA TRELICADA UNIDIRECIONAL LT25-500KGF/M2</t>
  </si>
  <si>
    <t>03.03.033</t>
  </si>
  <si>
    <t>LAJE PRE-FABRICADA PAINEL ALVEOLAR CONCRETO PROTENDIDO H10-100KGF/M2</t>
  </si>
  <si>
    <t>03.03.034</t>
  </si>
  <si>
    <t>LAJE PRE-FABRICADA PAINEL ALVEOLAR CONCRETO PROTENDIDO H15-100KGF/M2</t>
  </si>
  <si>
    <t>03.03.036</t>
  </si>
  <si>
    <t>LAJE PRE-FABRICADA PAINEL ALVEOLAR CONCRETO PROTENDIDO H15-300KGF/M2</t>
  </si>
  <si>
    <t>03.03.037</t>
  </si>
  <si>
    <t>LAJE PRE-FABRICADA PAINEL ALVEOLAR CONCRETO PROTENDIDO H15-500KGF/M2</t>
  </si>
  <si>
    <t>LAJE PRE-FABRICADA PAINEL ALVEOLAR CONCRETO PROTENDIDO H20-300KGF/M2</t>
  </si>
  <si>
    <t>LAJE PRE-FABRICADA PAINEL ALVEOLAR CONCRETO PROTENDIDO H20-500KGF/M2</t>
  </si>
  <si>
    <t>03.03.048</t>
  </si>
  <si>
    <t>LAJE PRE-FABRICADA PRE-LAJE TRELICADA BIDIR C/ EPS PLT12-100KGF/M2</t>
  </si>
  <si>
    <t>03.03.049</t>
  </si>
  <si>
    <t>LAJE PRE-FABRICADA PRE-LAJE TRELICADA BIDIR C/ EPS PLT16-100KGF/M2</t>
  </si>
  <si>
    <t>03.03.050</t>
  </si>
  <si>
    <t>LAJE PRE-FABRICADA PRE-LAJE TRELICADA BIDIR C/ EPS PLT-16 300KGF/M2</t>
  </si>
  <si>
    <t>03.03.054</t>
  </si>
  <si>
    <t>LAJE PRE-FABRICADA PRE-LAJE TRELICADA BIDIR C/ EPS PLT20-100KGF/M2</t>
  </si>
  <si>
    <t>03.03.055</t>
  </si>
  <si>
    <t>TIJOLO FURADO CERAMICO P/ENCHIMENTO DE REBAIXO DE LAJE</t>
  </si>
  <si>
    <t>03.03.056</t>
  </si>
  <si>
    <t>CONCRETO PREPARADO NO LOCAL C/AGREGADO LEVE P/ENCHIMENTO</t>
  </si>
  <si>
    <t>03.03.058</t>
  </si>
  <si>
    <t>LAJE PRE-FABRICADA PRE-LAJE TRELICADA BIDIR C/ EPS PLT20-300KGF/M2</t>
  </si>
  <si>
    <t>03.03.059</t>
  </si>
  <si>
    <t>LAJE PRE-FABRICADA PRE-LAJE TRELICADA BIDIR C/ EPS PLT20-500KGF/M2</t>
  </si>
  <si>
    <t>03.03.063</t>
  </si>
  <si>
    <t>LAJE PRE-FABRICADA PRE-LAJE TRELICADA BIDIR C/ EPS PLT25-300KGF/M2</t>
  </si>
  <si>
    <t>03.03.067</t>
  </si>
  <si>
    <t>LAJE PRE-FABRICADA PRE-LAJE TRELICADA BIDIR C/ EPS PLT25-500KGF/M2</t>
  </si>
  <si>
    <t>03.03.080</t>
  </si>
  <si>
    <t>REFORÇO PARA LAJE PRÉ-FABRICADA</t>
  </si>
  <si>
    <t>03.03.082</t>
  </si>
  <si>
    <t>LAJE PRE-FABRICADA PRE-LAJE TRELICADA UNIDIR C/ EPS PLT12-100KGF/M2</t>
  </si>
  <si>
    <t>03.03.083</t>
  </si>
  <si>
    <t>LAJE PRE-FABRICADA PRE-LAJE TRELICADA UNIDIR C/ EPS PLT16-100KGF/M2</t>
  </si>
  <si>
    <t>03.03.084</t>
  </si>
  <si>
    <t>LAJE PRE-FABRICADA PRE-LAJE TRELICADA UNIDIR C/ EPS PLT16-300KGF/M2</t>
  </si>
  <si>
    <t>03.03.085</t>
  </si>
  <si>
    <t>LAJE PRE-FABRICADA PRE-LAJE TRELICADA UNIDIR C/ EPS PLT20-100KGF/M2</t>
  </si>
  <si>
    <t>03.03.086</t>
  </si>
  <si>
    <t>LAJE PRE-FABRICADA PRE-LAJE TRELICADA UNIDIR C/ EPS PLT20-300KGF/M2</t>
  </si>
  <si>
    <t>03.03.087</t>
  </si>
  <si>
    <t>LAJE PRE-FABRICADA PRE-LAJE TRELICADA UNIDIR C/ EPS PLT20-500KGF/M2</t>
  </si>
  <si>
    <t>03.03.088</t>
  </si>
  <si>
    <t>LAJE PRE-FABRICADA PRE-LAJE TRELICADA UNIDIR C/ EPS PLT25-300KGF/M2</t>
  </si>
  <si>
    <t>03.03.089</t>
  </si>
  <si>
    <t>LAJE PRE-FABRICADA PRE-LAJE TRELICADA UNIDIR C/ EPS PLT25-500KGF/M2</t>
  </si>
  <si>
    <t>03.03.095</t>
  </si>
  <si>
    <t>FORNEC. E MONTAGEM DE VIGA PROTENDIDA PRÉ-MOLDADA DE CONCRETO</t>
  </si>
  <si>
    <t>03.03.099</t>
  </si>
  <si>
    <t>03.03.101</t>
  </si>
  <si>
    <t>LAJE PRE-FABRICADA VIGOTA TRELICADA UNIDIRECIONAL LT12-300KGF/M2</t>
  </si>
  <si>
    <t>03.03.110</t>
  </si>
  <si>
    <t>ESCORAMENTO METÁLICO PARA VIGAS ALTURA ATÉ 3,20M ESPAÇAMENTO MENOR OU IGUAL 60CM</t>
  </si>
  <si>
    <t>ESCORAMENTO METÁLICO PARA LAJES ALTURA ATÉ 3,20M MALHA MENOR OU IGUAL 1,50X1,50</t>
  </si>
  <si>
    <t>03.04.010</t>
  </si>
  <si>
    <t>FORNECIMENTO E MONTAGEM DE ESTRUTURA METALICA COM AÇO NAO PATINAVEL (ASTM A36/A570)</t>
  </si>
  <si>
    <t>03.04.016</t>
  </si>
  <si>
    <t>DESMONTAGEM DE ESTRUTURA METALICA</t>
  </si>
  <si>
    <t>03.04.099</t>
  </si>
  <si>
    <t>ESTRUTURAS METALICAS</t>
  </si>
  <si>
    <t>03.05.010</t>
  </si>
  <si>
    <t>PILAR DE MADEIRA (PASSAGEM COBERTA)</t>
  </si>
  <si>
    <t>03.05.011</t>
  </si>
  <si>
    <t>VIGA DE MADEIRA 6X12 CM (PASSAGEM COBERTA)</t>
  </si>
  <si>
    <t>03.05.012</t>
  </si>
  <si>
    <t>VIGA DE MADEIRA 6X16 CM (PASSAGEM COBERTA)</t>
  </si>
  <si>
    <t>03.05.099</t>
  </si>
  <si>
    <t>ESTRUTURAS DE MADEIRA</t>
  </si>
  <si>
    <t>03.50.001</t>
  </si>
  <si>
    <t>DEMOLIÇÃO DE CONCRETO INCLUINDO REVESTIMENTOS (MANUAL)</t>
  </si>
  <si>
    <t>03.50.005</t>
  </si>
  <si>
    <t>DEMOLIÇÃO DE LAJES MISTAS OU PRÉ-MOLDADAS INCLUINDO REVESTIMENTOS (MANUAL)</t>
  </si>
  <si>
    <t>03.50.099</t>
  </si>
  <si>
    <t>03.60.099</t>
  </si>
  <si>
    <t>03.70.099</t>
  </si>
  <si>
    <t>03.80.099</t>
  </si>
  <si>
    <t>SERVICOS SUPER ESTRUTURA - CONSERVACAO</t>
  </si>
  <si>
    <t>04.01.001</t>
  </si>
  <si>
    <t>ALVENARIA DE TIJOLO DE BARRO MACICO E=1/4 TIJOLO</t>
  </si>
  <si>
    <t>04.01.002</t>
  </si>
  <si>
    <t>ALVENARIA DE TIJOLO DE BARRO MACICO E=1/2 TIJOLO</t>
  </si>
  <si>
    <t>04.01.003</t>
  </si>
  <si>
    <t>ALVENARIA DE TIJOLO DE BARRO MACICO E=1 TIJOLO</t>
  </si>
  <si>
    <t>04.01.012</t>
  </si>
  <si>
    <t>ALVENARIA DE TIJOLO DE BARRO A VISTA E=1/4 TIJOLO</t>
  </si>
  <si>
    <t>04.01.013</t>
  </si>
  <si>
    <t>REVESTIMENTO COM TIJOLO DE BARRO A VISTA E=1/2 TIJOLO/DISP ALTERNADA</t>
  </si>
  <si>
    <t>04.01.014</t>
  </si>
  <si>
    <t>ALVENARIA DE TIJOLO DE BARRO A VISTA E=1/2 TIJOLO</t>
  </si>
  <si>
    <t>04.01.015</t>
  </si>
  <si>
    <t>ALVENARIA DE TIJOLO DE BARRO A VISTA E=1 TIJOLO</t>
  </si>
  <si>
    <t>04.01.017</t>
  </si>
  <si>
    <t>ALVENARIA DE TIJOLO LAMINADO A VISTA E=1/2 TIJOLO/DISP ALTERNADO</t>
  </si>
  <si>
    <t>04.01.018</t>
  </si>
  <si>
    <t>ALVENARIA DE TIJOLO LAMINADO A VISTA E=1/4 TIJOLO</t>
  </si>
  <si>
    <t>04.01.019</t>
  </si>
  <si>
    <t>ALVENARIA DE TIJOLO LAMINADO A VISTA E=1/2 TIJOLO</t>
  </si>
  <si>
    <t>ALVENARIA DE TIJOLO LAMINADO A VISTA E=1 TIJOLO</t>
  </si>
  <si>
    <t>ALVENARIA DE BLOCOS DE CONCRETO E=9CM CLASSE C</t>
  </si>
  <si>
    <t>ALVENARIA DE BLOCO DE CONCRETO 14X19X39 CM CLASSE C</t>
  </si>
  <si>
    <t>ALVENARIA DE BLOCO DE CONCRETO 19X19X39 CM CLASSE C</t>
  </si>
  <si>
    <t>04.01.042</t>
  </si>
  <si>
    <t>ALVENARIA DE BLOCO CERAMICO PORTANTE E=14CM</t>
  </si>
  <si>
    <t>04.01.043</t>
  </si>
  <si>
    <t>ALVENARIA DE BLOCO CERAMICO PORTANTE E=19CM</t>
  </si>
  <si>
    <t>04.01.045</t>
  </si>
  <si>
    <t>04.01.046</t>
  </si>
  <si>
    <t>ARMADURA CA 50 PARA PAREDE AUTO-PORTANTE</t>
  </si>
  <si>
    <t>04.01.047</t>
  </si>
  <si>
    <t>ARMADURA CA 60 PARA PAREDE AUTO-PORTANTE</t>
  </si>
  <si>
    <t>04.01.049</t>
  </si>
  <si>
    <t>ALVENARIA AUTO-PORTANTE: BLOCO CONCRETO ESTRUTURAL DE 19X19X19CM CLASSE B</t>
  </si>
  <si>
    <t>04.01.050</t>
  </si>
  <si>
    <t>ALVENARIA AUTO-PORTANTE: BLOCO CONCRETO ESTRUTURAL DE 14X19X39CM CLASSE B</t>
  </si>
  <si>
    <t>ALVENARIA AUTO-PORTANTE: BLOCO CONCRETO ESTRUTURAL DE 19X19X39CM CLASSE B</t>
  </si>
  <si>
    <t>VERGA/CINTA EM BLOCO DE CONCRETO CANALETA - 14 CM</t>
  </si>
  <si>
    <t>04.01.059</t>
  </si>
  <si>
    <t>VERGA/CINTA EM BLOCO DE CONCRETO CANALETA - 19 CM</t>
  </si>
  <si>
    <t>04.01.063</t>
  </si>
  <si>
    <t>ALVENARIA DE CONCRETO CELULAR - BLOCOS E=7,5CM</t>
  </si>
  <si>
    <t>04.01.064</t>
  </si>
  <si>
    <t>ALVENARIA DE CONCRETO CELULAR - BLOCOS E=10CM</t>
  </si>
  <si>
    <t>04.01.065</t>
  </si>
  <si>
    <t>ALVENARIA DE CONCRETO CELULAR BLOCOS E=15CM</t>
  </si>
  <si>
    <t>04.01.070</t>
  </si>
  <si>
    <t>ALVENARIA DE TIJOLO CERAMICO FURADO (BAIANO) ESP.NOM. 10 CM</t>
  </si>
  <si>
    <t>04.01.071</t>
  </si>
  <si>
    <t>ALVENARIA DE TIJOLO CERAMICO FURADO (BAIANO) ESP.NOM. 12.5 CM</t>
  </si>
  <si>
    <t>04.01.072</t>
  </si>
  <si>
    <t>ALVENARIA DE TIJOLO CERAMICO FURADO (BAIANO) ESP.NOM 15 CM</t>
  </si>
  <si>
    <t>04.01.073</t>
  </si>
  <si>
    <t>ALVENARIA DE TIJOLO CERAMICO FURADO (BAIANO) ESP.NOM. 20 CM</t>
  </si>
  <si>
    <t>04.01.099</t>
  </si>
  <si>
    <t>ALVENARIAS</t>
  </si>
  <si>
    <t>ELEMENTO VAZADO DE CONCRETO TIPO QUADRICULADO 16 FUROS C/ALETAS INCLINADAS 39X39X10CM</t>
  </si>
  <si>
    <t>04.02.015</t>
  </si>
  <si>
    <t>ELEMENTO VAZADO DE CONCRETO TIPO CAIXILHO 40X40X20CM</t>
  </si>
  <si>
    <t>04.02.018</t>
  </si>
  <si>
    <t>ELEMENTO VAZADO DE BLOCO DE CONCRETO 19X19X39CM CLASSE C</t>
  </si>
  <si>
    <t>ELEMENTO VAZADO DE BLOCOS CERAMICOS DE VEDACAO</t>
  </si>
  <si>
    <t>04.02.062</t>
  </si>
  <si>
    <t>ELEMENTO VAZADO CERAMICO 18X18X7CM</t>
  </si>
  <si>
    <t>04.02.099</t>
  </si>
  <si>
    <t>ELEMENTOS VAZADOS</t>
  </si>
  <si>
    <t>04.03.001</t>
  </si>
  <si>
    <t>DV-01 DIVISORIA DE GRANILITE - LATERAL ABERTA</t>
  </si>
  <si>
    <t>04.03.002</t>
  </si>
  <si>
    <t>DV-02 DIVISORIA DE GRANILITE - LATERAL FECHADA</t>
  </si>
  <si>
    <t>04.03.003</t>
  </si>
  <si>
    <t>DV-03 DIVISORIA DE GRANILITE - FRONTAL</t>
  </si>
  <si>
    <t>04.03.005</t>
  </si>
  <si>
    <t>DV-06 DIVISORIA DE GRANILITE SANITARIO INFANTIL H=1,20M</t>
  </si>
  <si>
    <t>04.03.008</t>
  </si>
  <si>
    <t>DV-04 DIVISÓRIA DE GRANILITE - ANTEPARO</t>
  </si>
  <si>
    <t>04.03.009</t>
  </si>
  <si>
    <t>DV-07 DIVISÓRIA DE GRANILITE</t>
  </si>
  <si>
    <t>04.03.010</t>
  </si>
  <si>
    <t>PLACAS DE CONCRETO - ESPESSURA 5 CM</t>
  </si>
  <si>
    <t>04.03.022</t>
  </si>
  <si>
    <t>DIVISORIA CHAPA FIBRA MAD PRENS BP/PAINEL/VIDRO/VENTIL PERM E=35MM</t>
  </si>
  <si>
    <t>04.03.023</t>
  </si>
  <si>
    <t>DIVISORIA CHAPA FIBRA MAD PRENS BP/PAINEL CEGO 1,20X2,11M E=35MM</t>
  </si>
  <si>
    <t>04.03.025</t>
  </si>
  <si>
    <t>DIVISORIA CHAPA FIBRA MAD PRENS BP/PAINEL VENT PERM 1,20X2,11M E=35MM</t>
  </si>
  <si>
    <t>04.03.026</t>
  </si>
  <si>
    <t>DV-05 DIVISORIA PARA SALA DE INFORMÁTICA</t>
  </si>
  <si>
    <t>04.03.099</t>
  </si>
  <si>
    <t>PLACAS DIVISORIAS</t>
  </si>
  <si>
    <t>DEMOLIÇÃO DE ALVENARIAS EM GERAL E ELEMENTOS VAZADOS,INCL REVESTIMENTOS</t>
  </si>
  <si>
    <t>04.50.010</t>
  </si>
  <si>
    <t>DEMOLIÇÃO DE DIVISÓRIAS DE MADEIRA INCLUINDO ENTARUGAMENTO</t>
  </si>
  <si>
    <t>04.50.011</t>
  </si>
  <si>
    <t>DEMOLIÇÃO DE DIVISÓRIAS EM PLACAS PARA SANITÁRIOS</t>
  </si>
  <si>
    <t>04.50.012</t>
  </si>
  <si>
    <t>DEMOLIÇÃO DE PLACAS DE FIBRO CIMENTO</t>
  </si>
  <si>
    <t>04.50.099</t>
  </si>
  <si>
    <t>04.60.010</t>
  </si>
  <si>
    <t>RETIRADA DE DIVISÓRIAS EM CHAPAS DE MADEIRA, INCLUSIVE ENTARUGAMENTO</t>
  </si>
  <si>
    <t>04.60.011</t>
  </si>
  <si>
    <t>RETIRADA DE DIVISÓRIAS EM CHAPA DE MADEIRA,EXCLUSIVE ENTARUGAMENTO</t>
  </si>
  <si>
    <t>04.60.012</t>
  </si>
  <si>
    <t>RETIRADA DE PAINÉIS DIVISÓRIAS COM MONTANTES METÁLICAS</t>
  </si>
  <si>
    <t>04.60.099</t>
  </si>
  <si>
    <t>04.70.010</t>
  </si>
  <si>
    <t>RECOLOCAÇÃO DE DIVISÓRIAS EM CHAPAS DE MADEIRA INCLUSIVE ENTARUGAMENTO</t>
  </si>
  <si>
    <t>04.70.011</t>
  </si>
  <si>
    <t>RECOLOCAÇÃO DE DIVISÓRIAS EM CHAPAS DE MADEIRA EXCLUSIVE ENTARUGAMENTO</t>
  </si>
  <si>
    <t>04.70.012</t>
  </si>
  <si>
    <t>RECOLOCAÇÃO DE PAINÉIS DIVISÓRIOS COM MONTANTES METÁLICAS</t>
  </si>
  <si>
    <t>04.70.099</t>
  </si>
  <si>
    <t>RECOLOCACOES DE ALVENARIA E OUTROS ELEMENTOS DIVISORIOS</t>
  </si>
  <si>
    <t>04.80.002</t>
  </si>
  <si>
    <t>ELEMENTO VAZADO REF NEO REX 16 19X19X10CM</t>
  </si>
  <si>
    <t>04.80.003</t>
  </si>
  <si>
    <t>ELEMENTO VAZADO REF NEO REX 16DC 19X19X19CM</t>
  </si>
  <si>
    <t>04.80.004</t>
  </si>
  <si>
    <t>ELEMENTO VAZADO REF NEO REX 90 39X39X7CM</t>
  </si>
  <si>
    <t>04.80.011</t>
  </si>
  <si>
    <t>DIVISORIA CHAPA COMPENSADO E=4MM G1-C8  AMBAS FACES INCL ENTARUGAMENTO</t>
  </si>
  <si>
    <t>04.80.015</t>
  </si>
  <si>
    <t>DIVISORIAS DE CHAPAS DURATEX OU SIMILAR,INCL ENTARUGAMENTO</t>
  </si>
  <si>
    <t>04.80.016</t>
  </si>
  <si>
    <t>CHAPA DURATEX OU SIMILAR</t>
  </si>
  <si>
    <t>04.80.017</t>
  </si>
  <si>
    <t>DIVISORIAS DE CHAPAS DIVILUX OU SIMILAR</t>
  </si>
  <si>
    <t>04.80.099</t>
  </si>
  <si>
    <t>SERVICOS DE ALVENARIA E OUTROS ELEMENTOS DIVISORIOS - CONSERVACAO</t>
  </si>
  <si>
    <t>05.01.001</t>
  </si>
  <si>
    <t>PM-67 PORTA DE MADEIRA MACHO/FEMEA P/ PINT. BAT. MET. L=82CM</t>
  </si>
  <si>
    <t>05.01.002</t>
  </si>
  <si>
    <t>PM-68 PORTA DE MADEIRA MACHO/FEMEA P/ PINT. BAT. MET. L=92CM</t>
  </si>
  <si>
    <t>PM-04 PORTA DE MADEIRA SARRAFEADA P/ PINT. BAT. MADEIRA L=82CM</t>
  </si>
  <si>
    <t>PM-05 PORTA DE MADEIRA SARRAFEADA P/ PINT. BAT. MADEIRA L=92CM</t>
  </si>
  <si>
    <t>05.01.009</t>
  </si>
  <si>
    <t>PM-19 PORTA DE MADEIRA MACHO/FEMEA P/ PINT. BAT. MADEIRA L=62CM</t>
  </si>
  <si>
    <t>05.01.010</t>
  </si>
  <si>
    <t>PM-20 PORTA DE MADEIRA MACHO/FEMEA P/ PINT. BAT. MADEIRA L=82CM</t>
  </si>
  <si>
    <t>05.01.011</t>
  </si>
  <si>
    <t>PM-21 PORTA DE MADEIRA MACHO/FEMEA P/ PINT. BAT. MADEIRA L=92CM</t>
  </si>
  <si>
    <t>05.01.013</t>
  </si>
  <si>
    <t>PM-23 PORTA DE MADEIRA MACHO/FEMEA P/ PINT. BAT. MADEIRA L=72CM</t>
  </si>
  <si>
    <t>05.01.014</t>
  </si>
  <si>
    <t>PM-24 PORTA DE MADEIRA SARRAFEADA P/ PINT. BAT. MADEIRA L=72CM</t>
  </si>
  <si>
    <t>05.01.024</t>
  </si>
  <si>
    <t>PM-34 PORTA DE MADEIRA MACHO/FEMEA P/ PINT. C/ BAND. BAT. MET. L=72CM</t>
  </si>
  <si>
    <t>05.01.025</t>
  </si>
  <si>
    <t>PM-35 PORTA DE MADEIRA MACHO/FEMEA P/ PINT. C/ BAND. BAT. MET. L=82CM</t>
  </si>
  <si>
    <t>05.01.026</t>
  </si>
  <si>
    <t>PM-36 PORTA DE MADEIRA MACHO/FEMEA P/ PINT. C/ BAND. BAT. MET. L=92CM</t>
  </si>
  <si>
    <t>05.01.028</t>
  </si>
  <si>
    <t>PORTAS PARA DIVISORIAS CHAPA FIBRA MAD PRENS BP COM FERRAGENS</t>
  </si>
  <si>
    <t>PM-74 PORTA SARRAFEADO MACIÇO P/BOXES L=62CM-COMPLETA</t>
  </si>
  <si>
    <t>05.01.036</t>
  </si>
  <si>
    <t>PM-38 PORTA DE MADEIRA MACHO/FEMEA P/ PINT. C/ BAND. BAT. MAD. L=72CM</t>
  </si>
  <si>
    <t>05.01.037</t>
  </si>
  <si>
    <t>PM-39 PORTA DE MADEIRA MACHO/FEMEA P/ PINT. C/ BAND. BAT. MAD. L=82CM</t>
  </si>
  <si>
    <t>05.01.044</t>
  </si>
  <si>
    <t>PM-40 PORTA DE MADEIRA MACHO/FEMEA P/ PINT. C/ BAND. BAT. MAD. L=92CM</t>
  </si>
  <si>
    <t>05.01.046</t>
  </si>
  <si>
    <t>PM-70 PORTA DE MADEIRA SARRAFEADA P/ PINT. BAT. MET. L=72CM</t>
  </si>
  <si>
    <t>05.01.047</t>
  </si>
  <si>
    <t>PM-71 PORTA DE MADEIRA SARRAFEADA P/ PINT. BAT. MET. L=82CM</t>
  </si>
  <si>
    <t>05.01.048</t>
  </si>
  <si>
    <t>PM-72 PORTA DE MADEIRA SARRAFEADA P/ PINT. BAT. MET. L=92CM</t>
  </si>
  <si>
    <t>05.01.050</t>
  </si>
  <si>
    <t>PM-81 PORTA SARRAFEADO MACIÇO P/BOXE ACESSIVEL-COMPLETA</t>
  </si>
  <si>
    <t>05.01.051</t>
  </si>
  <si>
    <t>PM-75 PORTA SARRAFEADA MACICA SANIT. ACESSIVEL BAT. MET.</t>
  </si>
  <si>
    <t>05.01.069</t>
  </si>
  <si>
    <t>PM-82 PORTA DE CORRER ACESSIVEL SARRAF.MACIÇA P/PINTURA(L=111CM)</t>
  </si>
  <si>
    <t>05.01.070</t>
  </si>
  <si>
    <t>PM-83 PORTA DE CORRER ACESSIVEL SARRAFEADA MACIÇA G1-C1 P/PINTURA L=101CM</t>
  </si>
  <si>
    <t>05.01.090</t>
  </si>
  <si>
    <t>PM-58 PORTA DE MADEIRA SARRAFEADA P/ PINT. C/ BAND. BAT. MET. L=72CM INCLUSIVE REFORÇO DE FECHADURA</t>
  </si>
  <si>
    <t>05.01.091</t>
  </si>
  <si>
    <t>PM-59 PORTA DE MADEIRA SARRAFEADA P/ PINT. C/ BAND. BAT. MET. L=82CM INCLUSIVE REFORÇO DE FECHADURA</t>
  </si>
  <si>
    <t>05.01.092</t>
  </si>
  <si>
    <t>PM-60 PORTA DE MADEIRA SARRAFEADA P/ PINT. C/ BAND. BAT. MET. L=92CM INCLUSIVE REFORÇO DE FECHADURA</t>
  </si>
  <si>
    <t>05.01.094</t>
  </si>
  <si>
    <t>PM-62 PORTA DE MADEIRA SARRAFEADA P/ PINT. C/ BAND. BAT. MAD. L=72CM INCLUSIVE REFORÇO DE FECHADURA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</si>
  <si>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</si>
  <si>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</si>
  <si>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</si>
  <si>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</si>
  <si>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05.01.098</t>
  </si>
  <si>
    <t>PM-66 PORTA DE MADEIRA MACHO/FEMEA P/ PINT. BAT. MET. L=72CM</t>
  </si>
  <si>
    <t>05.01.099</t>
  </si>
  <si>
    <t>ELEMENTOS DE MADEIRA COM ACESSORIO</t>
  </si>
  <si>
    <t>05.01.100</t>
  </si>
  <si>
    <t>PM-69 PORTA DE MADEIRA MACHO/FEMEA P/ PINT. BAT. MET. L=124CM</t>
  </si>
  <si>
    <t>05.01.101</t>
  </si>
  <si>
    <t>PM-08 PORTA DE MADEIRA SARRAFEADA P/ PINT. BAT. MADEIRA L=124CM INCLUSIVE REFORÇO FECHADURA</t>
  </si>
  <si>
    <t>05.01.102</t>
  </si>
  <si>
    <t>PM-22 PORTA DE MADEIRA MACHO/FEMEA P/ PINT. BAT. MADEIRA L=124CM</t>
  </si>
  <si>
    <t>05.01.103</t>
  </si>
  <si>
    <t>PM-37 PORTA DE MADEIRA MACHO/FEMEA P/ PINT. C/ BAND. BAT. MET. L=124CM</t>
  </si>
  <si>
    <t>05.01.104</t>
  </si>
  <si>
    <t>PM-41 PORTA DE MADEIRA MACHO/FEMEA P/ PINT. C/ BAND. BAT. MAD. L=124CM</t>
  </si>
  <si>
    <t>05.01.105</t>
  </si>
  <si>
    <t>PM-73 PORTA DE MADEIRA SARRAFEADA P/ PINT. BAT. MET. L=124CM INCLUSIVE REFORÇO FECHADURA</t>
  </si>
  <si>
    <t>05.01.106</t>
  </si>
  <si>
    <t>PM-61 PORTA DE MADEIRA SARRAFEADA P/ PINT. C/ BAND. BAT. MET. L=124CM INCLUSIVE REFORÇO DE FECHADURA</t>
  </si>
  <si>
    <t>05.01.107</t>
  </si>
  <si>
    <t>PM-65 PORTA DE MADEIRA SARRAFEADA P/ PINT. C/ BAND. BAT. MAD. L=124CM INCLUSIVE REFORÇO DE FECHADURA</t>
  </si>
  <si>
    <t>05.01.108</t>
  </si>
  <si>
    <t>PM-76 PORTA SARRAFEADA MACICA SANIT. ACESSIVEL BAT. MAD.</t>
  </si>
  <si>
    <t>05.01.109</t>
  </si>
  <si>
    <t>PM-79 PORTA SARRAFEADA MACICA PARA HALL DO ELEVADOR BAT. MET</t>
  </si>
  <si>
    <t>05.01.110</t>
  </si>
  <si>
    <t>PM-80 PORTA SARRAFEADA MACICA  PARA HALL DO ELEVADOR BAT. MAD.</t>
  </si>
  <si>
    <t>05.02.099</t>
  </si>
  <si>
    <t>05.03.099</t>
  </si>
  <si>
    <t>FERRAGENS</t>
  </si>
  <si>
    <t>05.04.099</t>
  </si>
  <si>
    <t>QUADRO NEGRO / QUADROS DE AVISO</t>
  </si>
  <si>
    <t>05.05.037</t>
  </si>
  <si>
    <t>BS-08 BANCADA PARA FRALDÁRIO</t>
  </si>
  <si>
    <t>BS-05 BANCADA PARA COZINHA - GRANITO POLIDO 20MM</t>
  </si>
  <si>
    <t>05.05.049</t>
  </si>
  <si>
    <t>BE-04 BANCADA LAVATORIO/EDUCAÇAO INFANTIL</t>
  </si>
  <si>
    <t>05.05.050</t>
  </si>
  <si>
    <t>BE-05 BANCADA EDUCAÇÃO INFANTIL</t>
  </si>
  <si>
    <t>05.05.053</t>
  </si>
  <si>
    <t>BE-08 BANCADA ALUNOS / QUIMICA E BIOLOGIA (150CM)</t>
  </si>
  <si>
    <t>05.05.054</t>
  </si>
  <si>
    <t>BE-09 BANCADA ALUNOS / QUIMICA E BIOLOGIA (195CM)</t>
  </si>
  <si>
    <t>05.05.055</t>
  </si>
  <si>
    <t>BE-10 BANCADA ALUNOS / MATEMATICA E FISICA (280CM)</t>
  </si>
  <si>
    <t>05.05.057</t>
  </si>
  <si>
    <t>BE-11 BANCADA ALUNOS / QUIMICA E BIOLOGIA (120CM)</t>
  </si>
  <si>
    <t>05.05.058</t>
  </si>
  <si>
    <t>BE-12 BANCADA ALUNOS / QUIMICA E BIOLOGIA (165CM)</t>
  </si>
  <si>
    <t>05.05.059</t>
  </si>
  <si>
    <t>BE-13 BANCADA ALUNOS / MATEMATICA E FISICA (225CM)</t>
  </si>
  <si>
    <t>05.05.060</t>
  </si>
  <si>
    <t>BE-14 BANCADA APOIO PARA CAPELA</t>
  </si>
  <si>
    <t>BE-15 BANCADA LABORATORIO COM PRATELEIRA</t>
  </si>
  <si>
    <t>BE-16 BANCADA LABORATORIO 2 CUBAS 50X40X25CM (L=180CM)</t>
  </si>
  <si>
    <t>05.05.063</t>
  </si>
  <si>
    <t>BE-17 BANCADA LABORATORIO 1 CUBA 50X40X25CM (L=120CM)</t>
  </si>
  <si>
    <t>PR-08 PRATELEIRA DE GRANITO</t>
  </si>
  <si>
    <t>PR-03 PRATELEIRA DE GRANILITE - L=30CM</t>
  </si>
  <si>
    <t>05.05.068</t>
  </si>
  <si>
    <t>BE-18 BANCADA LABORATORIO 1 CUBA 60X50X30CM (L=180CM)</t>
  </si>
  <si>
    <t>05.05.069</t>
  </si>
  <si>
    <t>BE-19 BANCADA LABORATORIO SIMPLES</t>
  </si>
  <si>
    <t>PR-09 PRATELEIRA EM GRANILITE - L=55CM</t>
  </si>
  <si>
    <t>GS-03 GUICHE DE SECRETARIA/JANELA DE 2 FOLHAS</t>
  </si>
  <si>
    <t>05.05.079</t>
  </si>
  <si>
    <t>PR-10 PRATELEIRA EM GRANILITE L=70CM</t>
  </si>
  <si>
    <t>ET-05 ESTRADO DE POLIPROPILENO</t>
  </si>
  <si>
    <t>BA-12 BALCÃO DE ATENDIMENTO DE GRANITO (210X60CM)</t>
  </si>
  <si>
    <t>BA-13 BALCAO ATENDIMENTO - GRANITO</t>
  </si>
  <si>
    <t>05.05.087</t>
  </si>
  <si>
    <t>GS-04 GUICHE DE SECRETARIA/JANELA DE CORRER</t>
  </si>
  <si>
    <t>05.05.089</t>
  </si>
  <si>
    <t>BA-10 BALCÃO DE DISTRIB.DE GRANITO (L=350CM)</t>
  </si>
  <si>
    <t>05.05.090</t>
  </si>
  <si>
    <t>BA-11 BALCÃO DE DEVOLUÇÃO DE GRANITO (L=70CM)</t>
  </si>
  <si>
    <t>05.05.096</t>
  </si>
  <si>
    <t>CC-06 CUBA INOX 460X300X170MM - MISTURADOR DE PAREDE</t>
  </si>
  <si>
    <t>05.05.099</t>
  </si>
  <si>
    <t>COMPONENTES</t>
  </si>
  <si>
    <t>CC-01 CUBA INOX (60X50X30CM) INCLUSIVE VÁLVULA AMERICANA-GRANITO</t>
  </si>
  <si>
    <t>05.05.103</t>
  </si>
  <si>
    <t>CC-03 CUBA INOX (50X40X25CM) TORNEIRA DE PAREDE INCL.VÁLVULA AMERICANA-GRANITO</t>
  </si>
  <si>
    <t>CC-04 CUBA DUPLA INOX (102X40X25CM) INCLUSIVE VÁLVULA AMERICANA-GRANITO</t>
  </si>
  <si>
    <t>05.05.105</t>
  </si>
  <si>
    <t>CC-05 CUBA INOX (50X40X25CM) TORNEIRA DE MESA INCL.VÁLVULA AMERICANA-GRANITO</t>
  </si>
  <si>
    <t>05.05.108</t>
  </si>
  <si>
    <t>05.06.051</t>
  </si>
  <si>
    <t>CHAPA DE POLICARBONATO (LEXAN/POLYHARD) ESP=3MM</t>
  </si>
  <si>
    <t>05.06.052</t>
  </si>
  <si>
    <t>CHAPA DE POLICARBONATO COMPACTA E=4MM</t>
  </si>
  <si>
    <t>05.06.053</t>
  </si>
  <si>
    <t>CHAPA DE POLICARBONATO ALVEOLAR E=6MM</t>
  </si>
  <si>
    <t>05.06.061</t>
  </si>
  <si>
    <t>RP-02 REFORCO DE FECHADURAS PARA PORTAS (RP-02)</t>
  </si>
  <si>
    <t>05.06.099</t>
  </si>
  <si>
    <t>05.50.015</t>
  </si>
  <si>
    <t>DEMOLIÇÃO DE QUADRO NEGRO TIPO GREEMBOARD INCLUINDO ENTARUGAMENTO</t>
  </si>
  <si>
    <t>05.50.099</t>
  </si>
  <si>
    <t>05.60.001</t>
  </si>
  <si>
    <t>RETIRADA DE FOLHAS DE PORTAS OU JANELAS</t>
  </si>
  <si>
    <t>05.60.005</t>
  </si>
  <si>
    <t>RETIRADA DE BATENTES DE ESQUADRIAS DE MADEIRA</t>
  </si>
  <si>
    <t>05.60.010</t>
  </si>
  <si>
    <t>RETIRADA DE GUARNIÇÃO OU MOLDURAS</t>
  </si>
  <si>
    <t>05.60.017</t>
  </si>
  <si>
    <t>RETIRADA DE PORTA GIZ, INCLUSIVE SUPORTES</t>
  </si>
  <si>
    <t>05.60.050</t>
  </si>
  <si>
    <t>RETIRADA DE FECHADURAS DE EMBUTIR</t>
  </si>
  <si>
    <t>05.60.055</t>
  </si>
  <si>
    <t>RETIRADA DE CREMONA FECHO DE ALAVANCA DE EMBUTIR,TARJETAS E FECHAD SOBREPOR</t>
  </si>
  <si>
    <t>05.60.060</t>
  </si>
  <si>
    <t>05.60.099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</si>
  <si>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</si>
  <si>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</si>
  <si>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</si>
  <si>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</si>
  <si>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</si>
  <si>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</si>
  <si>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</si>
  <si>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</si>
  <si>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</si>
  <si>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</si>
  <si>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</si>
  <si>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FECHADURAS SOBREPOR</t>
  </si>
  <si>
    <t>05.70.017</t>
  </si>
  <si>
    <t>RECOLOCAÇÃO DE DOBRADICAS</t>
  </si>
  <si>
    <t>05.70.099</t>
  </si>
  <si>
    <t>RECOLOCACAO DE ELEM DE MADEIRA/COMPONENTES</t>
  </si>
  <si>
    <t>05.80.001</t>
  </si>
  <si>
    <t>PORTA MADEIRA COMPENS LISA P/ PINTURA</t>
  </si>
  <si>
    <t>05.80.002</t>
  </si>
  <si>
    <t>PORTA MADEIRA COMPENS LISA COM VISOR</t>
  </si>
  <si>
    <t>05.80.003</t>
  </si>
  <si>
    <t>PORTA MADEIRA ALMOFADADA</t>
  </si>
  <si>
    <t>05.80.004</t>
  </si>
  <si>
    <t>PORTA MADEIRA MACHO-FEMEA</t>
  </si>
  <si>
    <t>05.80.005</t>
  </si>
  <si>
    <t>PORTA TIPO VENEZIANA</t>
  </si>
  <si>
    <t>05.80.006</t>
  </si>
  <si>
    <t>FOLHA DE PORTA LISA DE 22 MM PARA ARMARIOS</t>
  </si>
  <si>
    <t>05.80.015</t>
  </si>
  <si>
    <t>BANDEIRA P/ PORTA MADEIRA COMPENS LISA P/ PINTURA</t>
  </si>
  <si>
    <t>05.80.020</t>
  </si>
  <si>
    <t>BATENTE DE MADEIRA PARA PORTAS DE 1 FL SEM BANDEIRA</t>
  </si>
  <si>
    <t>05.80.021</t>
  </si>
  <si>
    <t>BATENTE DE MADEIRA PARA PORTAS DE 1 FOLHA COM BANDEIRA</t>
  </si>
  <si>
    <t>05.80.022</t>
  </si>
  <si>
    <t>BATENTE DE MADEIRA PARA PORTA DE 2 FLS SEM BANDEIRA</t>
  </si>
  <si>
    <t>05.80.023</t>
  </si>
  <si>
    <t>BATENTE DE MADEIRA PARA PORTAS DE 2 FLS COM BANDEIRA</t>
  </si>
  <si>
    <t>05.80.026</t>
  </si>
  <si>
    <t>BATENTE DE MADEIRA PARA ARMARIO</t>
  </si>
  <si>
    <t>05.80.030</t>
  </si>
  <si>
    <t>BATENTE METALICO - PERFIL CHAPA 14 (1,9MM) ZINCADA</t>
  </si>
  <si>
    <t>05.80.035</t>
  </si>
  <si>
    <t>GUARNICAO DE 5 CM PARA PORTA DE 1 FOLHA</t>
  </si>
  <si>
    <t>05.80.036</t>
  </si>
  <si>
    <t>GUARNICAO DE 5 CM PARA PORTA DE 2 FOLHAS</t>
  </si>
  <si>
    <t>05.80.037</t>
  </si>
  <si>
    <t>GUARNICAO MADEIRA DE 5,0CM</t>
  </si>
  <si>
    <t>05.80.038</t>
  </si>
  <si>
    <t>GUARNICAO MADEIRA DE 7,0CM</t>
  </si>
  <si>
    <t>05.80.039</t>
  </si>
  <si>
    <t>GUARNICAO MADEIRA DE 10,0CM</t>
  </si>
  <si>
    <t>05.80.040</t>
  </si>
  <si>
    <t>GUARNICAO MADEIRA DE 15,0CM</t>
  </si>
  <si>
    <t>05.80.041</t>
  </si>
  <si>
    <t>PORTA GIZ, INCLUSIVE SUPORTES</t>
  </si>
  <si>
    <t>LOUSA QUADRICULADA L=4.61M MOD. LG-01</t>
  </si>
  <si>
    <t>05.80.043</t>
  </si>
  <si>
    <t>CHAPA GREENBOARD DE 1,3 MM DE ESPESSURA</t>
  </si>
  <si>
    <t>05.80.044</t>
  </si>
  <si>
    <t>LOUSA QUADRICULADA L=2.55M MOD. LG-02</t>
  </si>
  <si>
    <t>05.80.045</t>
  </si>
  <si>
    <t>LOUSA EM ARGAMASSA L=4.61M MOD. LG-03</t>
  </si>
  <si>
    <t>05.80.047</t>
  </si>
  <si>
    <t>QUADRO NEGRO EM MASSA - COMPLETO</t>
  </si>
  <si>
    <t>05.80.070</t>
  </si>
  <si>
    <t>FECHADURA COMPLETA, CILINDRICA DE EMBUTIR</t>
  </si>
  <si>
    <t>05.80.071</t>
  </si>
  <si>
    <t>FECHADURA COMPLETA, TIPO GORGE DE EMBUTIR</t>
  </si>
  <si>
    <t>05.80.072</t>
  </si>
  <si>
    <t>FECHADURA COMPL TIPO TARGETA DE SOBREPOR C/VISOR "LIVRE-OCUPADO"</t>
  </si>
  <si>
    <t>05.80.073</t>
  </si>
  <si>
    <t>FECHADURA DE SOBREPOR CILINDRICA PARA PORTOES</t>
  </si>
  <si>
    <t>05.80.080</t>
  </si>
  <si>
    <t>DOBRADICA DE 3 1/2" X 3" CROMADO, COM EIXO E BOLA DE LATAO</t>
  </si>
  <si>
    <t>05.80.081</t>
  </si>
  <si>
    <t>DOBRADICA DE 3 1/2" X 3" EM ACO LAMINADO</t>
  </si>
  <si>
    <t>05.80.082</t>
  </si>
  <si>
    <t>DOBRADICA FERRO CROMADO COM PINO E BOLAS DE FERRO 3" X 2 1/2"</t>
  </si>
  <si>
    <t>05.80.083</t>
  </si>
  <si>
    <t>DOBRADICA DE 3" X 2 1/2" EM ACO LAMINADO</t>
  </si>
  <si>
    <t>05.80.085</t>
  </si>
  <si>
    <t>FECHADURA TETRA COMPLETA ESPELHO REDONDO CROMADO</t>
  </si>
  <si>
    <t>05.80.086</t>
  </si>
  <si>
    <t>CREMONA COMPLETO</t>
  </si>
  <si>
    <t>05.80.087</t>
  </si>
  <si>
    <t>VARETA PARA CREMONA</t>
  </si>
  <si>
    <t>05.80.090</t>
  </si>
  <si>
    <t>BORBOLETA PARA JANELAS</t>
  </si>
  <si>
    <t>PR</t>
  </si>
  <si>
    <t>05.80.091</t>
  </si>
  <si>
    <t>FECHO TIPO UNHA DE EMBUTIR DE 10 CM</t>
  </si>
  <si>
    <t>05.80.094</t>
  </si>
  <si>
    <t>DOBRADICA FERRO CROM C/ PINO BOLAS ANEIS FERRO 3 1/2"X3"</t>
  </si>
  <si>
    <t>05.80.095</t>
  </si>
  <si>
    <t>FECHADURA CILINDRICA COMPLETO (FECHAD ROSETA MACAN)</t>
  </si>
  <si>
    <t>05.80.096</t>
  </si>
  <si>
    <t>FECHO UNHA DE EMBUTIR AÇO CROMADO 20CM X 3/4"</t>
  </si>
  <si>
    <t>05.80.099</t>
  </si>
  <si>
    <t>SERVICOS DE ELEMENTOS DE MADEIRA/COMPONENTES - CONSERVACAO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</si>
  <si>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</si>
  <si>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</si>
  <si>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</si>
  <si>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</si>
  <si>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</si>
  <si>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</si>
  <si>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</si>
  <si>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</si>
  <si>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</si>
  <si>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</si>
  <si>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</si>
  <si>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</si>
  <si>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</si>
  <si>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</si>
  <si>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</si>
  <si>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</si>
  <si>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</si>
  <si>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</si>
  <si>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05.81.033</t>
  </si>
  <si>
    <t>PORTA DE ARMARIO SOB PIA TIPO VENEZIANA - DE CORRER</t>
  </si>
  <si>
    <t>05.81.047</t>
  </si>
  <si>
    <t>FECHADURAS E FECHOS PARA PORTAS INT WC - TARGETA LATAO LIVRE-OCUPADO</t>
  </si>
  <si>
    <t>05.81.048</t>
  </si>
  <si>
    <t>ESPELHOS RET 200 X 50 MM PESO MINIMO 170 G</t>
  </si>
  <si>
    <t>05.81.055</t>
  </si>
  <si>
    <t>JANELA VENEZIANA MOD. JM-01</t>
  </si>
  <si>
    <t>05.81.056</t>
  </si>
  <si>
    <t>CHAPA LAMINADO MELAMINICO ACAB TEXTURIZADO E=1MM</t>
  </si>
  <si>
    <t>05.81.057</t>
  </si>
  <si>
    <t>JANELAS DE MADEIRA TIPO GUILHOTINA - COM VENEZIANAS</t>
  </si>
  <si>
    <t>05.81.062</t>
  </si>
  <si>
    <t>CONJUNTO FERRAGEM PORTAS INTERNAS E EXTERNAS 1 FOLHA - COM DOBRADIÇA DE FERRO POLIDO</t>
  </si>
  <si>
    <t>05.81.065</t>
  </si>
  <si>
    <t>FERRAGEM PORTINHOLAS ARMARIO SOB PIA - COM 2 FOLHAS DE CORRER</t>
  </si>
  <si>
    <t>05.81.070</t>
  </si>
  <si>
    <t>CADEADO DE LATAO COM CILINDRO - TRAVA DUPLA DE 25 MM</t>
  </si>
  <si>
    <t>05.81.071</t>
  </si>
  <si>
    <t>CADEADO DE LATAO COM CILINDRO - TRAVA DUPLA DE 35 MM</t>
  </si>
  <si>
    <t>05.81.072</t>
  </si>
  <si>
    <t>CADEADO DE LATAO COM CILINDRO - TRAVA DUPLA DE 45 MM</t>
  </si>
  <si>
    <t>05.81.073</t>
  </si>
  <si>
    <t>CADEADO DE LATAO COM CILINDRO - TRAVA DUPLA DE 50 MM</t>
  </si>
  <si>
    <t>05.81.076</t>
  </si>
  <si>
    <t>CADEADO DE LATAO C/ CILINDRO-TRAVA DUPLA DE 30MM - PESO MIN 110G</t>
  </si>
  <si>
    <t>05.81.080</t>
  </si>
  <si>
    <t>PORTA CADEADO EM FERRO PINTADO - DE 60MM - PESO MIN 25G</t>
  </si>
  <si>
    <t>05.81.081</t>
  </si>
  <si>
    <t>PORTA CADEADO EM FERRO PINTADO - DE 90MM - PESO MIN 115G</t>
  </si>
  <si>
    <t>05.81.082</t>
  </si>
  <si>
    <t>PORTA CADEADO EM FERRO PINTADO - DE 110MM - PESO MIN 135G</t>
  </si>
  <si>
    <t>05.81.099</t>
  </si>
  <si>
    <t>RECOLOCACOES DE ELEM DE MADEIRA/COMPONENTES</t>
  </si>
  <si>
    <t>05.82.010</t>
  </si>
  <si>
    <t>TAMPO DE PIA EM GRANITO E=2CM</t>
  </si>
  <si>
    <t>05.82.099</t>
  </si>
  <si>
    <t>SERVICOS DE ELEMENTOS DE MADEIRA/COMPONENTES</t>
  </si>
  <si>
    <t>06.01.001</t>
  </si>
  <si>
    <t>EF-01 ESQUADRIA DE FERRO 90X60CM</t>
  </si>
  <si>
    <t>06.01.002</t>
  </si>
  <si>
    <t>EF-02 ESQUADRIA DE FERRO 90X120CM</t>
  </si>
  <si>
    <t>06.01.003</t>
  </si>
  <si>
    <t>EF-03 ESQUADRIA DE FERRO 90X150CM</t>
  </si>
  <si>
    <t>06.01.004</t>
  </si>
  <si>
    <t>EF-04 ESQUADRIA DE FERRO 180X60CM</t>
  </si>
  <si>
    <t>06.01.005</t>
  </si>
  <si>
    <t>EF-05 ESQUADRIA DE FERRO 180X120CM</t>
  </si>
  <si>
    <t>06.01.006</t>
  </si>
  <si>
    <t>EF-06 ESQUADRIA DE FERRO 180X150CM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</si>
  <si>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</si>
  <si>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</si>
  <si>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</si>
  <si>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</si>
  <si>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</si>
  <si>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</si>
  <si>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06.01.016</t>
  </si>
  <si>
    <t>EF-16 ESQUADRIA DE FERRO FIXA L=90CM</t>
  </si>
  <si>
    <t>06.01.017</t>
  </si>
  <si>
    <t>EF-17 ESQUADRIA DE FERRO FIXA L=180CM</t>
  </si>
  <si>
    <t>06.01.019</t>
  </si>
  <si>
    <t>EF-18 ESQUADRIA DE FERRO / VENTILACAO PERMANENTE L=90X60CM</t>
  </si>
  <si>
    <t>EF-19 ESQUADRIA DE FERRO VENTILACAO PERMANENTE L=180X60CM</t>
  </si>
  <si>
    <t>06.01.022</t>
  </si>
  <si>
    <t>EF-20 ESQUADRIA DE FERRO 180X180CM</t>
  </si>
  <si>
    <t>06.01.023</t>
  </si>
  <si>
    <t>EF-21 ESQUADRIA DE FERRO 180X210CM</t>
  </si>
  <si>
    <t>06.01.024</t>
  </si>
  <si>
    <t>EF-22 ESQUADRIA DE FERRO COM BASCULANTE L=90CM</t>
  </si>
  <si>
    <t>06.01.025</t>
  </si>
  <si>
    <t>CAIXILHOS DE FERRO -BASCULANTES</t>
  </si>
  <si>
    <t>06.01.026</t>
  </si>
  <si>
    <t>CAIXILHOS DE FERRO -FIXOS</t>
  </si>
  <si>
    <t>CAIXILHOS DE FERRO -FIXO COM VENTILACAO PERMANENTE</t>
  </si>
  <si>
    <t>06.01.028</t>
  </si>
  <si>
    <t>EF-23 ESQUADRIA DE FERRO COM BASCULANTE L=180CM</t>
  </si>
  <si>
    <t>06.01.029</t>
  </si>
  <si>
    <t>CX-06 CAIXILHO FIXO PERFIL LAMINADO 2MM   USO EXCLUSIVO PADRAO CRECHE</t>
  </si>
  <si>
    <t>06.01.037</t>
  </si>
  <si>
    <t>EF-24 ADAPTADO ESQUADRIA DE FERRO 1,00X1,00</t>
  </si>
  <si>
    <t>EF-24 ESQ FERRO VENEZIANA DA CAIXA DO ELEVADOR (0.80X0.40M)</t>
  </si>
  <si>
    <t>06.01.041</t>
  </si>
  <si>
    <t>EF-25 ESQ DE FERRO VENTILACAO CRUZADA (H=60 A 80CM)</t>
  </si>
  <si>
    <t>06.01.042</t>
  </si>
  <si>
    <t>EF-26 ESQ DE FERRO VENTILACAO CRUZADA (180X65CM)</t>
  </si>
  <si>
    <t>06.01.043</t>
  </si>
  <si>
    <t>EF-27 ESQ DE FERRO VENTILACAO CRUZADA (180X75CM)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</si>
  <si>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</si>
  <si>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</si>
  <si>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</si>
  <si>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</si>
  <si>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</si>
  <si>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</si>
  <si>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</si>
  <si>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EV-01 ESQUADRIA VENEZIANA DE ACO (1,20X2,00 M)</t>
  </si>
  <si>
    <t>06.01.050</t>
  </si>
  <si>
    <t>EF-31  ESQUADRIA DE FERRO VENTILAÇÃO CRUZADA (90X65CM)</t>
  </si>
  <si>
    <t>06.01.051</t>
  </si>
  <si>
    <t>EF-32  ESQUADRIA DE FERRO VENTILAÇÃO CRUZADA (90X75CM)</t>
  </si>
  <si>
    <t>EA-13 JANELA DE ALUMINIO - 1,80 X 1,50 M</t>
  </si>
  <si>
    <t>06.01.063</t>
  </si>
  <si>
    <t>EA-14 JANELA DE ALUMINIO - 1,80 X 1,20 M</t>
  </si>
  <si>
    <t>EA-15 JANELA DE ALUMINIO - 1,80 X 0,60 M</t>
  </si>
  <si>
    <t>06.01.065</t>
  </si>
  <si>
    <t>EA-16 JANELA DE ALUMINIO (0,90X0,90M)</t>
  </si>
  <si>
    <t>06.01.066</t>
  </si>
  <si>
    <t>EA - 17 JANELA DE ALUMINIO (1,80 X0,90 M)</t>
  </si>
  <si>
    <t>06.01.067</t>
  </si>
  <si>
    <t>EA-18 JANELA DE ALUMINIO (VENTILACAO CRUZADA) L= 180 CM</t>
  </si>
  <si>
    <t>06.01.072</t>
  </si>
  <si>
    <t>CAIXILHOS DE ALUMINIO -BASCULANTES</t>
  </si>
  <si>
    <t>06.01.075</t>
  </si>
  <si>
    <t>CAIXILHOS DE ALUMINIO -FIXO</t>
  </si>
  <si>
    <t>06.01.080</t>
  </si>
  <si>
    <t>VENEZIANA INDUSTRIAL -ALETAS PVC MONTANTES ACO GALVANIZADO REF 100</t>
  </si>
  <si>
    <t>06.01.081</t>
  </si>
  <si>
    <t>VENEZIANA INDUSTRIAL-ALETAS FIBRA DE VIDRO MONTANTES ACO GALV REF 100</t>
  </si>
  <si>
    <t>06.01.082</t>
  </si>
  <si>
    <t>VENEZIANA INDUSTRIAL-ALETAS PVC MONTANTES ACO PRE-PINTADO REF 100</t>
  </si>
  <si>
    <t>06.01.083</t>
  </si>
  <si>
    <t>VENEZIANA INDUSTRIAL-ALETAS FIBRA VIDRO MONTANTES ACO PRE-PINT REF 100</t>
  </si>
  <si>
    <t>06.01.084</t>
  </si>
  <si>
    <t>VENEZIANA INDUSTRIAL-ALETAS PVC MONTANTE ALUMINIO ANODIZADO REF 100</t>
  </si>
  <si>
    <t>VENEZIANA INDUSTRIAL-ALETAS FIBRA VIDRO MONTANTES ALUM ANODIZ REF 100</t>
  </si>
  <si>
    <t>06.01.086</t>
  </si>
  <si>
    <t>VENEZIANA INDUSTRIAL-ALETAS PVC/MONTANTES ACO GALVANIZADO/REF.50</t>
  </si>
  <si>
    <t>06.01.087</t>
  </si>
  <si>
    <t>VENEZIANA INDUSTRIAL-ALETAS PVC/MONTANTES ALUM. ANODIZADO/REF.50</t>
  </si>
  <si>
    <t>06.01.099</t>
  </si>
  <si>
    <t>SERVICOS EM ELEMENTOS METALICOS/COMPONENTES</t>
  </si>
  <si>
    <t>PC-01 PORTA CORTA-FOGO P90 L=90CM COMPLETA</t>
  </si>
  <si>
    <t>06.02.010</t>
  </si>
  <si>
    <t>PF-11 PORTA/JANELA DE FERRO 180X260CM</t>
  </si>
  <si>
    <t>06.02.015</t>
  </si>
  <si>
    <t>PF-15 PORTA EM CHAPA DE FERRO (L=82 CM)</t>
  </si>
  <si>
    <t>06.02.016</t>
  </si>
  <si>
    <t>PF-16 PORTA EM CHAPA DE FERRO (L=92 CM)</t>
  </si>
  <si>
    <t>PF-17 PORTA EM CHAPA DE FERRO L=102CM</t>
  </si>
  <si>
    <t>06.02.019</t>
  </si>
  <si>
    <t>PF-19 PORTA DE FERRO P/ RESERVATORIO - GALVANIZADA</t>
  </si>
  <si>
    <t>PORTA DE FERRO (TIPO PF-11)</t>
  </si>
  <si>
    <t>06.02.026</t>
  </si>
  <si>
    <t>PF-23 PORTA DE FERRO C/ BANDEIRA EM CHAPA PERFURADA L=140CM</t>
  </si>
  <si>
    <t>06.02.028</t>
  </si>
  <si>
    <t>PF-21 PORTA DE FERRO COM BANDEIRA EM CHAPA PERFURADA L=102CM</t>
  </si>
  <si>
    <t>06.02.029</t>
  </si>
  <si>
    <t>PF-22 PORTA DE FERRO C/ BANDEIRA EM CHAPA PERFURADA L=82CM</t>
  </si>
  <si>
    <t>06.02.032</t>
  </si>
  <si>
    <t>PF-20 PORTA DE FERRO COM BANDEIRA CHAPA PERFURADA  L=180CM</t>
  </si>
  <si>
    <t>06.02.045</t>
  </si>
  <si>
    <t>PF-26 PORTA DE FERRO C/BANDEIRA PARA HALL ELEVADOR L=90CM</t>
  </si>
  <si>
    <t>06.02.046</t>
  </si>
  <si>
    <t>PF-27 PORTA DE FERRO 90X215CM</t>
  </si>
  <si>
    <t>06.02.047</t>
  </si>
  <si>
    <t>PF-28 PORTA DE FERRO COM BANDEIRA 90X260CM</t>
  </si>
  <si>
    <t>06.02.048</t>
  </si>
  <si>
    <t>PF-29 PORTA DE FERRO COM BANDEIRA EM CHAPA PERFURADA 90X260CM</t>
  </si>
  <si>
    <t>PF-30 PORTA EM CHAPA DE AÇO C/VENT.PERM (L=140CM)</t>
  </si>
  <si>
    <t>06.02.052</t>
  </si>
  <si>
    <t>PORTA DE ENROLAR EM GRADES RETANGULARES</t>
  </si>
  <si>
    <t>06.02.053</t>
  </si>
  <si>
    <t>PF-32 PORTA EM CHAPA DE AÇO 82X210CM C/VENTILAÇÃO</t>
  </si>
  <si>
    <t>06.02.054</t>
  </si>
  <si>
    <t>PF-33 PORTA EM CHAPA DE ACO 180X215CM</t>
  </si>
  <si>
    <t>06.02.056</t>
  </si>
  <si>
    <t>PORTA EM CHAPA DE FERRO GALVANIZADO TIPO PF-15</t>
  </si>
  <si>
    <t>PT-38 PORTAO EM GRADIL ELETROFUNDIDO (345X230CM)</t>
  </si>
  <si>
    <t>06.02.061</t>
  </si>
  <si>
    <t>PT-39 PORTAO EM GRADIL ELETROFUNDIDO (165X230CM)</t>
  </si>
  <si>
    <t>PT-40 BANDEIRA EM GRADIL ELETROFUNDIDO</t>
  </si>
  <si>
    <t>06.02.063</t>
  </si>
  <si>
    <t>PORTÃO EM GRADIL ELETROFUNDIDO</t>
  </si>
  <si>
    <t>06.02.064</t>
  </si>
  <si>
    <t>PT-43 PORTAO DE CORRER EM GRADIL ELETROF (360X230CM)</t>
  </si>
  <si>
    <t>06.02.065</t>
  </si>
  <si>
    <t>PT-44 PORTAO DE CORRER EM GRADIL ELETROF (720X230CM)</t>
  </si>
  <si>
    <t>06.02.066</t>
  </si>
  <si>
    <t>PT-45 PORTAO DE CORRER EM GRADIL ELETROF (372X230CM)</t>
  </si>
  <si>
    <t>06.02.067</t>
  </si>
  <si>
    <t>PT-46 PORTAO DE CORRER EM GRADIL ELETROF (732X230CM)</t>
  </si>
  <si>
    <t>06.02.073</t>
  </si>
  <si>
    <t>PT-47 PORTÃO BASCULANTE-GRADIL ELETROFUND 705X230CM (USO INT)</t>
  </si>
  <si>
    <t>06.02.074</t>
  </si>
  <si>
    <t>PT-48 PORTÃO BASCULANTE-GRADIL ELETROFUND 525X230CM (USO INT)</t>
  </si>
  <si>
    <t>06.02.075</t>
  </si>
  <si>
    <t>PT-49 PORTÃO BASCULANTE-GRADIL ELETROFUND 345X230CM (USO INT)</t>
  </si>
  <si>
    <t>06.02.088</t>
  </si>
  <si>
    <t>PORTÃO DE CORRER EM GRADIL ELETROFUNDIDO</t>
  </si>
  <si>
    <t>PORTÃO BASCULANTE EM GRADIL ELETROFUNDIDO</t>
  </si>
  <si>
    <t>06.02.094</t>
  </si>
  <si>
    <t>ME-02 MONTANTE ESTRUTURAL VERTICAL P/ESQUADRIAS EM VÃO DE 7,20M</t>
  </si>
  <si>
    <t>06.02.095</t>
  </si>
  <si>
    <t>ME-03 MONTANTE ESTRUTURAL HORIZONTAL P/ESQUADRIAS</t>
  </si>
  <si>
    <t>06.02.098</t>
  </si>
  <si>
    <t>MONTANTE DA PORTA  PF-A  TUBO AÇO GALVANIZADO 100X100 MM ESPESSURA 3MM.   USO EXCLUSIVO PADRAO CRECHE</t>
  </si>
  <si>
    <t>06.02.099</t>
  </si>
  <si>
    <t>06.02.104</t>
  </si>
  <si>
    <t>PF-B  PORTA FOLHA DUPLA 300X215 CM INCLUSIVE VIDRO LAMINADO 6MM COM MONTANTES ME-02 E ME-03   USO EXCLUSIVO PADRAO CRECHE</t>
  </si>
  <si>
    <t>06.02.108</t>
  </si>
  <si>
    <t>PF-D   PORTA DE CORRER  QUATRO FOLHAS ADAPTADA MODELO PF-11  USO EXCLUSIVO PADRAO CRECHE</t>
  </si>
  <si>
    <t>06.02.109</t>
  </si>
  <si>
    <t>PF-C   PORTA CAIXILHO  93X215 CM ADAPTADA MODELO PF-27  USO EXCLUSIVO PADRAO CRECHE</t>
  </si>
  <si>
    <t>TI-01 TAMPA DE INSPECAO - ACO</t>
  </si>
  <si>
    <t>06.03.003</t>
  </si>
  <si>
    <t>AF-01 ALCAPAO PARA LAJE DE FORRO</t>
  </si>
  <si>
    <t>06.03.016</t>
  </si>
  <si>
    <t>BP-01 BARRA ANTIPANICO SIMPLES</t>
  </si>
  <si>
    <t>06.03.017</t>
  </si>
  <si>
    <t>BP-02 BARRA ANTIPANICO DUPLA</t>
  </si>
  <si>
    <t>TP-03 TELA DE PROTEÇÃO ARAME GALVANIZADO ONDULADO  - REQUADRO DE FERRO</t>
  </si>
  <si>
    <t>06.03.019</t>
  </si>
  <si>
    <t>EM-05 ESCADA MARINHEIRO (GALVANIZADA)</t>
  </si>
  <si>
    <t>06.03.020</t>
  </si>
  <si>
    <t>EM-06 ESCADA DE MARINHEIRO C/GUARDA CORPO GALVANIZADA</t>
  </si>
  <si>
    <t>TP-12 TELA DE PROTECAO REMOVIVEL</t>
  </si>
  <si>
    <t>GR-01 GRADE DE PROTECAO FERRO CHATO 1" X 1/4" MALHA 15CM X15CM</t>
  </si>
  <si>
    <t>GR-02 GRADE DE PROTECAO / GUICHE (122X105 CM) FERRO CHATO 1/2" X 1/8"</t>
  </si>
  <si>
    <t>06.03.036</t>
  </si>
  <si>
    <t>CHAPA PERFURADA GALV 14(FUROS REDONDOS E ALTERNADOS 3/8")AREA PERF 48%</t>
  </si>
  <si>
    <t>06.03.037</t>
  </si>
  <si>
    <t>PERFIL METALICO TUBULAR SECCAO QUADRADA 8X8CM E=3MM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</si>
  <si>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</si>
  <si>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</si>
  <si>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</si>
  <si>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</si>
  <si>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</si>
  <si>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</si>
  <si>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</si>
  <si>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</si>
  <si>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</si>
  <si>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</si>
  <si>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</si>
  <si>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</si>
  <si>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</si>
  <si>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</si>
  <si>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06.03.066</t>
  </si>
  <si>
    <t>BANCO COM ASSENTO DE CONCRETO ARMADO LISO DESEMPENADO COM PINTURA VERNIZ ACRÍLICO  ARMAÇAO ENGASTADA NA LAJE DE PISO E PILARETE BLOCO CONCRETO REVESTIDO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</si>
  <si>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</si>
  <si>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</si>
  <si>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</si>
  <si>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</si>
  <si>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</si>
  <si>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QE-36 REDE DE PROTECAO PARA QUADRAS DE ESPORTES</t>
  </si>
  <si>
    <t>06.03.073</t>
  </si>
  <si>
    <t>QE-41 TABELA DE BASQUETE (SOMENTE TRELICA - FIXACAO PAREDE/PILAR)</t>
  </si>
  <si>
    <t>06.03.074</t>
  </si>
  <si>
    <t>QE-42 POSTE PARA REDE DE VOLEIBOL (FUNDACAO DIRETA)</t>
  </si>
  <si>
    <t>QE-43 POSTE PARA REDE VOLEIBOL (LAJE ALVEOLAR)</t>
  </si>
  <si>
    <t>06.03.076</t>
  </si>
  <si>
    <t>QE-44 POSTE PARA REDE VOLEIBOL (PRE-LAJE TRELICADA)</t>
  </si>
  <si>
    <t>06.03.077</t>
  </si>
  <si>
    <t>QE-45 TRAVE DE FUTEBOL DE SALAO (FUNDACAO DIRETA)</t>
  </si>
  <si>
    <t>QE-46 TRAVE DE FUTEBOL DE SALAO (LAJE ALVEOLAR)</t>
  </si>
  <si>
    <t>06.03.079</t>
  </si>
  <si>
    <t>QE-47 TRAVE DE FUTEBOL DE SALAO (PRE-LAJE TRELICADA)</t>
  </si>
  <si>
    <t>QE-39 TABELA DE BASQUETE (LAJE ALVEOLAR)</t>
  </si>
  <si>
    <t>06.03.081</t>
  </si>
  <si>
    <t>QE-40 TABELA DE BASQUETE (PRE-LAJE TRELIÇADA)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</si>
  <si>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</si>
  <si>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</si>
  <si>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</si>
  <si>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</si>
  <si>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</si>
  <si>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</si>
  <si>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06.03.090</t>
  </si>
  <si>
    <t>CAIXILHARIA EM ALUMINIO</t>
  </si>
  <si>
    <t>06.03.091</t>
  </si>
  <si>
    <t>CAIXILHARIA EM FERRO</t>
  </si>
  <si>
    <t>06.03.099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</si>
  <si>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</si>
  <si>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</si>
  <si>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</si>
  <si>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</si>
  <si>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</si>
  <si>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</si>
  <si>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</si>
  <si>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</si>
  <si>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COM PINTURA ESMALTE</t>
  </si>
  <si>
    <t>06.03.105</t>
  </si>
  <si>
    <t>CO-39 CORRIMÃO SIMPLES INTERMEDIÁRIO AÇO GALVANIZADO COM PINTURA ESMALTE</t>
  </si>
  <si>
    <t>06.03.106</t>
  </si>
  <si>
    <t>CO-40 GUARDA-CORPO TUBULAR H=15CM SOBRE ALVENARIA AÇO GALVANIZADO COM PINTURA ESMALTE</t>
  </si>
  <si>
    <t>06.03.107</t>
  </si>
  <si>
    <t>CO-41 GUARDA-CORPO COM CHAPA PERFURADA H=110CM  AÇO GALVANIZADO COM PINTURA ESMALTE</t>
  </si>
  <si>
    <t>CO-42 GUARDA-CORPO COM CHAPA PERFURADA H=130CM AÇO GALVANIZADO COM PINTURA ESMALTE</t>
  </si>
  <si>
    <t>06.03.109</t>
  </si>
  <si>
    <t>CO-43 GUARDA-CORPO COM GRADIL DE FECHAMENTO H=110CM  AÇO GALVANIZADO COM PINTURA ESMALTE</t>
  </si>
  <si>
    <t>06.03.110</t>
  </si>
  <si>
    <t>CO-44 GUARDA-CORPO COM GRADIL DE FECHAMENTO H=130CM  AÇO GALVANIZADO COM PINTURA ESMALTE</t>
  </si>
  <si>
    <t>06.03.111</t>
  </si>
  <si>
    <t>CO-45 GUARDA-CORPO TUBULAR COM GRADIL DE FECHAMENTO H=110CM  AÇO GALVANIZADO COM PINTURA ESMALTE</t>
  </si>
  <si>
    <t>06.03.112</t>
  </si>
  <si>
    <t>CO-46 GUARDA-CORPO TUBULAR COM GRADIL DE FECHAMENTO H=130CM  AÇO GALVANIZADO COM PINTURA ESMALTE</t>
  </si>
  <si>
    <t>06.03.113</t>
  </si>
  <si>
    <t>CO-47 GUARDA-CORPO TUBULAR H=20CM SOBRE ALVENARIA AÇO GALVANIZADO COM PINTURA ESMALTE</t>
  </si>
  <si>
    <t>06.03.115</t>
  </si>
  <si>
    <t>06.50.030</t>
  </si>
  <si>
    <t>DEMOLIÇÃO DE DEGRAUS DE ESCADA DE MARINHEIRO EM GRAMPOS</t>
  </si>
  <si>
    <t>06.50.099</t>
  </si>
  <si>
    <t>06.60.001</t>
  </si>
  <si>
    <t>RETIRADA DE ESQUADRIAS METÁLICAS</t>
  </si>
  <si>
    <t>06.60.002</t>
  </si>
  <si>
    <t>RETIRADA DE TELA</t>
  </si>
  <si>
    <t>06.60.005</t>
  </si>
  <si>
    <t>RETIRADA DE BATENTES</t>
  </si>
  <si>
    <t>06.60.050</t>
  </si>
  <si>
    <t>06.60.051</t>
  </si>
  <si>
    <t>06.60.052</t>
  </si>
  <si>
    <t>RETIRADA DE PUXADOR DE ENGATE PARA CAIXILHO DE CORRER</t>
  </si>
  <si>
    <t>06.60.060</t>
  </si>
  <si>
    <t>RETIRADA DE ESCADA DE MARINHEIRO COM GUARDA-CORPO</t>
  </si>
  <si>
    <t>06.60.099</t>
  </si>
  <si>
    <t>06.70.001</t>
  </si>
  <si>
    <t>RECOLOCAÇÃO DE ESQUADRIAS METÁLICAS</t>
  </si>
  <si>
    <t>06.70.005</t>
  </si>
  <si>
    <t>RECOLOCAÇÃO DE BATENTES</t>
  </si>
  <si>
    <t>06.70.020</t>
  </si>
  <si>
    <t>RECOLOCACAO DE TELA</t>
  </si>
  <si>
    <t>06.70.050</t>
  </si>
  <si>
    <t>06.70.051</t>
  </si>
  <si>
    <t>06.70.052</t>
  </si>
  <si>
    <t>RECOLOCAÇÃO DE PUXADOR DE ENGATE PARA CAIXILHO DE CORRER</t>
  </si>
  <si>
    <t>06.70.060</t>
  </si>
  <si>
    <t>RECOLOCAÇÃO DE ESCADA MARINHEIRO COM GUARDA CORPO</t>
  </si>
  <si>
    <t>06.70.099</t>
  </si>
  <si>
    <t>RECOLOCACOES DE ELEMENTOS METALICOS/COMPONENTES</t>
  </si>
  <si>
    <t>06.80.001</t>
  </si>
  <si>
    <t>CAIXILHO BASCULANTE EM PERFIL DE FERRO</t>
  </si>
  <si>
    <t>06.80.003</t>
  </si>
  <si>
    <t>CAIXILHO FIXO EM PERFIL DE FERRO</t>
  </si>
  <si>
    <t>06.80.005</t>
  </si>
  <si>
    <t>CAIXILHO DE CORRER EM PERFIL DE FERRO</t>
  </si>
  <si>
    <t>06.80.008</t>
  </si>
  <si>
    <t>FOLHA PARA CAIXILHO DE CORRER EM PERFIL DE FERRO</t>
  </si>
  <si>
    <t>06.80.009</t>
  </si>
  <si>
    <t>CAIXILHO MAXIMAR DE FERRO</t>
  </si>
  <si>
    <t>06.80.019</t>
  </si>
  <si>
    <t>PORTA PANTOGRAFICA</t>
  </si>
  <si>
    <t>06.80.020</t>
  </si>
  <si>
    <t>PORTA DE ENROLAR EM TIRAS ARTICULADAS</t>
  </si>
  <si>
    <t>06.80.021</t>
  </si>
  <si>
    <t>06.80.023</t>
  </si>
  <si>
    <t>PORTAO DE 1 FOLHA DE TUBOS E TELA GALVANIZADOS COM PORTA CADEADO</t>
  </si>
  <si>
    <t>06.80.025</t>
  </si>
  <si>
    <t>PORTAO DE 2 FOLHAS DE TUBO E TELA GALVANIZADOS COM PORTA CADEADO</t>
  </si>
  <si>
    <t>06.80.029</t>
  </si>
  <si>
    <t>TELA DE PROTEÇAO P/CAIXILHO C/REQ. DE PERFIL DE FERRO E TELA ARAME GALV.</t>
  </si>
  <si>
    <t>06.80.033</t>
  </si>
  <si>
    <t>CHAPA DE FERRO N 14, INCLUSIVE SOLDAGEM</t>
  </si>
  <si>
    <t>06.80.043</t>
  </si>
  <si>
    <t>BRACO DE ALAVANCA DE FERRO</t>
  </si>
  <si>
    <t>06.80.044</t>
  </si>
  <si>
    <t>ALAVANCA PARA CAIXILHO BASCULANTE</t>
  </si>
  <si>
    <t>06.80.045</t>
  </si>
  <si>
    <t>PUXADORES DE ENGATE EM LATAO CROMADO PARA CAIXILHO DE CORRER</t>
  </si>
  <si>
    <t>06.80.046</t>
  </si>
  <si>
    <t>CADEADO E PORTA CADEADO</t>
  </si>
  <si>
    <t>06.80.049</t>
  </si>
  <si>
    <t>LUBRIFICACAO DE CAIXILHO E TROCA DE REBITES</t>
  </si>
  <si>
    <t>06.80.050</t>
  </si>
  <si>
    <t>FERRO TRABALHADO (CAIXILHO)</t>
  </si>
  <si>
    <t>06.80.082</t>
  </si>
  <si>
    <t>CAIXILHO FIXO EM ALUMINIO ANODIZADO</t>
  </si>
  <si>
    <t>06.80.084</t>
  </si>
  <si>
    <t>CAIXILHO DE CORRER EM ALUMINIO ANODIZADO</t>
  </si>
  <si>
    <t>06.80.086</t>
  </si>
  <si>
    <t>FOLHA PARA CAIXILHO DE CORRER EM ALUMINIO ANODIZADO</t>
  </si>
  <si>
    <t>06.80.088</t>
  </si>
  <si>
    <t>CAIXILHO MAXIMAR EM ALUMINIO ANODIZADO</t>
  </si>
  <si>
    <t>06.80.094</t>
  </si>
  <si>
    <t>BRACO DE ALAVANCA DE ALUMINIO</t>
  </si>
  <si>
    <t>06.80.096</t>
  </si>
  <si>
    <t>PUXADOR DE ENGATE DE ALUMINIO TIPO "BICO DE PAPAGAIO"</t>
  </si>
  <si>
    <t>06.80.099</t>
  </si>
  <si>
    <t>SERVICOS EM ELEMENTOS METALICOS/COMPONENTES - CONSERVACAO</t>
  </si>
  <si>
    <t>07.01.001</t>
  </si>
  <si>
    <t>EM TESOURAS PARA TELHAS CERAMICAS - VAOS ATE 7.00 M</t>
  </si>
  <si>
    <t>07.01.002</t>
  </si>
  <si>
    <t>EM TESOURAS PARA TELHAS CERAMICAS - VAOS DE 7.01 A 10.00 M</t>
  </si>
  <si>
    <t>07.01.003</t>
  </si>
  <si>
    <t>EM TESOURAS PARA TELHAS CERAMICAS - VAOS DE 10.01 A 13.00 M</t>
  </si>
  <si>
    <t>07.01.004</t>
  </si>
  <si>
    <t>EM TESOURAS PARA TELHAS CERAMICAS - VAOS DE 13.01 A 18.00 M</t>
  </si>
  <si>
    <t>EM TESOURAS PARA TELHAS OND CIM-AM/AL/PLAST - VAOS ATE 7,00 M</t>
  </si>
  <si>
    <t>07.01.011</t>
  </si>
  <si>
    <t>EM TESOURAS PARA TELHAS OND CIM-AM/AL/PLAST - VAOS DE 7.01 A 10,00 M</t>
  </si>
  <si>
    <t>07.01.012</t>
  </si>
  <si>
    <t>EM TESOURAS PARA TELHAS OND CIM-AM/AL/PLAST - VAOS DE 10.01 A 13,00 M</t>
  </si>
  <si>
    <t>07.01.013</t>
  </si>
  <si>
    <t>EM TESOURAS PARA TELHAS OND CIM-AM/AL/PLAST - VAOS DE 13,01 A 18,00 M</t>
  </si>
  <si>
    <t>07.01.025</t>
  </si>
  <si>
    <t>EM TERCAS PARA TELHAS CERAMICAS</t>
  </si>
  <si>
    <t>07.01.026</t>
  </si>
  <si>
    <t>EM TERCAS PARA TELHAS DE CIM-AM/AL/PLAST</t>
  </si>
  <si>
    <t>07.01.027</t>
  </si>
  <si>
    <t>EM TERCAS PARA TELHAS TRAPEZOIDAIS</t>
  </si>
  <si>
    <t>07.01.040</t>
  </si>
  <si>
    <t>ESTRUTURA DE COBERTURA EM TERÇA 6X12CM PARA TELHA ONDULADA CRFS SOBRE BASE E PILARETE CONCRETO  USO EXCLUSIVO PADRAO CRECHE</t>
  </si>
  <si>
    <t>07.01.098</t>
  </si>
  <si>
    <t>PECAS DE MADEIRA MACICA</t>
  </si>
  <si>
    <t>07.01.099</t>
  </si>
  <si>
    <t>07.02.004</t>
  </si>
  <si>
    <t>07.02.099</t>
  </si>
  <si>
    <t>07.03.029</t>
  </si>
  <si>
    <t>TELHA DE ALUMINIO ONDULADA ACAB. NATURAL E=0,7MM</t>
  </si>
  <si>
    <t>07.03.030</t>
  </si>
  <si>
    <t>TELHA DE ALUMINIO TRAPEZOIDAL ACAB. NATURAL E=0,5MM</t>
  </si>
  <si>
    <t>07.03.031</t>
  </si>
  <si>
    <t>TELHA DE ALUMINIO TRAPEZOIDAL ACAB. NATURAL E=0,7MM</t>
  </si>
  <si>
    <t>07.03.032</t>
  </si>
  <si>
    <t>TELHA DE POLIESTER (PERFIL DA ONDULADA ALUMINIO) - E=1,2MM</t>
  </si>
  <si>
    <t>07.03.035</t>
  </si>
  <si>
    <t>TELHA DE POLIESTER (PERFIL DA TRAPEZOIDAL ALUMINIO) - E=1,2MM</t>
  </si>
  <si>
    <t>07.03.051</t>
  </si>
  <si>
    <t>TELHA CALANDRADA ACO GALVANIZADA PINTADA 1 FACE OND E=0,80MM</t>
  </si>
  <si>
    <t>07.03.052</t>
  </si>
  <si>
    <t>TELHA DE ACO GALV PINT 1 FACE PO OU COIL-COATING ONDULADA E=0,65MM</t>
  </si>
  <si>
    <t>07.03.054</t>
  </si>
  <si>
    <t>TELHA ACO GALV PINT 1 FACE PO/COIL-COATING TRAPEZ E=0,65MM H ATE 40MM</t>
  </si>
  <si>
    <t>07.03.056</t>
  </si>
  <si>
    <t>TELHA ACO GALV PINT 1 FACE PO/COIL-COATING TRAPEZ E=0,65MM H=100MM</t>
  </si>
  <si>
    <t>07.03.057</t>
  </si>
  <si>
    <t>TELHA DE ACO GALV PINT 1 FACE PO OU COIL-COATING ONDULADA E=0.8MM</t>
  </si>
  <si>
    <t>07.03.061</t>
  </si>
  <si>
    <t>TELHA DE POLIESTER (PERFIL DA CANALETE 49/KALHETA)</t>
  </si>
  <si>
    <t>07.03.062</t>
  </si>
  <si>
    <t>TELHA DE POLIESTER (PERFIL DA CANALETE 90/KALHETAO)</t>
  </si>
  <si>
    <t>07.03.063</t>
  </si>
  <si>
    <t>TELHA DE POLIESTER (PERFIL DA MAXIPLAC)</t>
  </si>
  <si>
    <t>07.03.064</t>
  </si>
  <si>
    <t>TELHA DE POLIESTER (PERFIL DA ONDULADA ACO) - E=1,2MM</t>
  </si>
  <si>
    <t>07.03.065</t>
  </si>
  <si>
    <t>TELHA DE POLIESTER (PERFIL DA TRAPEZOIDAL ACO H ATE 40MM) - E=1,2MM</t>
  </si>
  <si>
    <t>07.03.066</t>
  </si>
  <si>
    <t>TELHA DE POLIESTER (PERFIL DA TRAPEZOIDAL ACO H=100MM) - E=1,2MM</t>
  </si>
  <si>
    <t>07.03.067</t>
  </si>
  <si>
    <t>TELHA DE POLIESTER (PERFIL DA ONDULADA CRFS) - E=1,2MM</t>
  </si>
  <si>
    <t>07.03.068</t>
  </si>
  <si>
    <t>TELHA ACO GALV PINT 1 FACE PO/COIL-COATING TRAPEZ E=0,8MM H=40MM</t>
  </si>
  <si>
    <t>07.03.069</t>
  </si>
  <si>
    <t>TELHA ACO GALV PINT 1 FACE PO/COIL-COATING TRAPEZ E=0,8MM H=100MM</t>
  </si>
  <si>
    <t>07.03.071</t>
  </si>
  <si>
    <t>TELHA DE ACO GALV.ACAB. NATURAL OND.E=0,65MM</t>
  </si>
  <si>
    <t>07.03.072</t>
  </si>
  <si>
    <t>TELHA DE ACO GALV.ACAB. NATURAL OND.E=0,8MM</t>
  </si>
  <si>
    <t>07.03.075</t>
  </si>
  <si>
    <t>TELHA DE ACO GALV. ACAB.NATURAL TRAPEZ.E=0,65MM H= ATÉ40,0MM</t>
  </si>
  <si>
    <t>07.03.076</t>
  </si>
  <si>
    <t>TELHA DE ACO GALV.ACAB.NATURAL TRAPEZ. E=0,65MM H=100,0MM</t>
  </si>
  <si>
    <t>07.03.077</t>
  </si>
  <si>
    <t>TELHA DE ACO GALV.ACAB.NATURAL TRAPEZ. E=0,8MM H=40,0MM</t>
  </si>
  <si>
    <t>07.03.078</t>
  </si>
  <si>
    <t>TELHA DE ACO GALV.ACAB.NATURAL TRAPEZ.E=0,8MM H=100,0MM</t>
  </si>
  <si>
    <t>07.03.079</t>
  </si>
  <si>
    <t>TELHA ACO GALV AUTO PORTANTE ACAB NATURAL E=0,8MM H=180MM</t>
  </si>
  <si>
    <t>07.03.080</t>
  </si>
  <si>
    <t>TELHA CALANDRADA ACO GALV PINT 1 FACE PO/COIL-COATING OND E=0,65MM</t>
  </si>
  <si>
    <t>07.03.086</t>
  </si>
  <si>
    <t>TELHA ACO GALV AUTO PORTANTE ACAB NATURAL E=0,8MM H=260MM</t>
  </si>
  <si>
    <t>07.03.088</t>
  </si>
  <si>
    <t>TELHA ACO GALV AUTOPORTANTE SAND LA DE ROCHA ACAB NAT E=0,8MM H=260MM</t>
  </si>
  <si>
    <t>07.03.089</t>
  </si>
  <si>
    <t>TELHA ACO GALV AUTOPORTANTE SAND LA DE ROCHA ACAB NAT E=0,8MM H=180MM</t>
  </si>
  <si>
    <t>TELHA ACO GALV CHAPA 0,5MM COM SAND POLIURET H=30MM TRAPEZ NAS DUAS FACES COM PINT FACES APARENTES.</t>
  </si>
  <si>
    <t>07.03.093</t>
  </si>
  <si>
    <t>TELHA ACO GALV CHAPA 0,5MM COM SAND POLIURET H=50MM TRAPEZ NAS DUAS FACES COM PINT FACES APARENTES.</t>
  </si>
  <si>
    <t>07.03.094</t>
  </si>
  <si>
    <t>TELHA ACO GALV CHAPA 0,5MM COM SAND POLIURET H=30MM SUP TRAPEZ COM INF PLANO COM PINT FACES APARENTES.</t>
  </si>
  <si>
    <t>07.03.095</t>
  </si>
  <si>
    <t>TELHA ACO GALV CHAPA 0,5MM COM SAND POLIURET H=50MM SUP TRAPEZ COM INF PLANO COM PINT FACES APARENTES.</t>
  </si>
  <si>
    <t>07.03.099</t>
  </si>
  <si>
    <t>07.03.100</t>
  </si>
  <si>
    <t>TELHA TECNOLOGIA CRFS ONDULADA E=8MM USO EXCLUSIVO PADRAO CRECHE</t>
  </si>
  <si>
    <t>07.03.101</t>
  </si>
  <si>
    <t>CUMEEIRA NORMAL P/ TELHA TECNOLOGIA CRFS ONDULADA USO EXCLUSIVO PADRAO CRECHE</t>
  </si>
  <si>
    <t>07.03.102</t>
  </si>
  <si>
    <t>CUMEEIRA SHED P/ TELHA TECNOLOGIA CRFS ONDULADA USO EXCLUSIVO PADRAO CRECHE</t>
  </si>
  <si>
    <t>07.03.105</t>
  </si>
  <si>
    <t>TELHA CERAMICA TIPO FRANCESA</t>
  </si>
  <si>
    <t>07.03.106</t>
  </si>
  <si>
    <t>TELHA CERAMICA TIPO PAULISTA</t>
  </si>
  <si>
    <t>07.03.107</t>
  </si>
  <si>
    <t>TELHA CERAMICA TIPO PLAN</t>
  </si>
  <si>
    <t>07.03.110</t>
  </si>
  <si>
    <t>TELHA CERAMICA TIPO ROMANA</t>
  </si>
  <si>
    <t>07.03.111</t>
  </si>
  <si>
    <t>TELHA CERAMICA TIPO PORTUGUESA</t>
  </si>
  <si>
    <t>07.03.112</t>
  </si>
  <si>
    <t>TELHA CERAMICA TIPO COLONIAL</t>
  </si>
  <si>
    <t>07.04.001</t>
  </si>
  <si>
    <t>CUMEEIRA E ESPIGAO EMBOCADOS PARA TELHA CERAMICA</t>
  </si>
  <si>
    <t>07.04.018</t>
  </si>
  <si>
    <t>CUMEEIRA SHED PARA TELHA DE ALUMINIO TRAPEZOIDAL</t>
  </si>
  <si>
    <t>07.04.031</t>
  </si>
  <si>
    <t>CUMEEIRA SHED PARA TELHA DE ALUMINIO ONDULADA ACAB. NATURAL</t>
  </si>
  <si>
    <t>07.04.032</t>
  </si>
  <si>
    <t>CUMEEIRA PARA TELHA DE ALUMINIO ONDULADA ACAB. NATURAL E=0,8MM</t>
  </si>
  <si>
    <t>07.04.033</t>
  </si>
  <si>
    <t>CUMEEIRA PARA TELHA DE ALUMINIO TRAPEZOIDAL ACAB. NATURAL E=0,8MM</t>
  </si>
  <si>
    <t>07.04.034</t>
  </si>
  <si>
    <t>CUMEEIRA ACO PINT PO/COIL-COATING PERFIL OND/TRAP E=0,65MM H ATE 40MM</t>
  </si>
  <si>
    <t>07.04.035</t>
  </si>
  <si>
    <t>CUMEEIRA DE ACO PINT PO OU COIL-COATING LISA OU LISA DENTADA  E=0.5MM</t>
  </si>
  <si>
    <t>CUMEEIRA ACO GALV PINT PO/COIL-COATING PERFIL TRAPEZ H=100MM  E=0,65MM</t>
  </si>
  <si>
    <t>07.04.040</t>
  </si>
  <si>
    <t>CUMEEIRA DE ACO NATURAL LISA OU LISA DENTADA E=0,5MM</t>
  </si>
  <si>
    <t>07.04.041</t>
  </si>
  <si>
    <t>CUMEEIRA DE ACO NATURAL PERFIL ONDUL OU TRAP E=0,65MM H ATE 40MM</t>
  </si>
  <si>
    <t>07.04.042</t>
  </si>
  <si>
    <t>CUMEEIRA DE ACO GALV NATURAL PERFIL TRAP E=0,5MM H=100MM</t>
  </si>
  <si>
    <t>07.04.044</t>
  </si>
  <si>
    <t>RUFO DE ACO NATURAL SIMPLES E=0,5MM</t>
  </si>
  <si>
    <t>07.04.061</t>
  </si>
  <si>
    <t>DOMO DE ACRILICO COM CAIXILHO DE ALUMINIO</t>
  </si>
  <si>
    <t>07.04.099</t>
  </si>
  <si>
    <t>PECAS PARA COBERTURA</t>
  </si>
  <si>
    <t>07.04.100</t>
  </si>
  <si>
    <t>RUFO LISO DE ACO GALV NATURAL E=0,65MM CORTE ATE 300MM</t>
  </si>
  <si>
    <t>RUFO LISO DE ACO GALV NATURAL E=0,65MM CORTE ATE 400MM</t>
  </si>
  <si>
    <t>07.04.102</t>
  </si>
  <si>
    <t>RUFO LISO DE ACO GALV NATURAL E=0,65MM CORTE ATE 600MM</t>
  </si>
  <si>
    <t>07.04.103</t>
  </si>
  <si>
    <t>RUFO LISO DE ACO GALV NATURAL E=0,65MM CORTE ACIMA DE 600MM</t>
  </si>
  <si>
    <t>07.04.104</t>
  </si>
  <si>
    <t>RUFO LISO DE ALUMINIO ACAB. NATURAL E=0,8MM CORTE 0,16M</t>
  </si>
  <si>
    <t>07.04.105</t>
  </si>
  <si>
    <t>RUFO LISO DE ALUMINIO ACAB. NATURAL E=O,8MM CORTE 0,25M</t>
  </si>
  <si>
    <t>07.04.109</t>
  </si>
  <si>
    <t>RUFO LISO DE ALUMINIO ACAB. NATURAL E=0,8MM CORTE 0,33M</t>
  </si>
  <si>
    <t>07.04.110</t>
  </si>
  <si>
    <t>RUFO LISO DE ALUMINIO ACAB. NATURAL E=0,8MM CORTE 0,50M</t>
  </si>
  <si>
    <t>07.04.111</t>
  </si>
  <si>
    <t>RUFO LISO DE ALUMINIO ACAB. NATURAL E=0,8MM CORTE 1,00M</t>
  </si>
  <si>
    <t>07.04.112</t>
  </si>
  <si>
    <t>RUFO DENTADO ACO GALV NATURAL E=0,65MM CORTE ATE 300MM</t>
  </si>
  <si>
    <t>07.04.113</t>
  </si>
  <si>
    <t>RUFO DENTADO ACO GALV NATURAL E=0,65MM CORTE ATE 400MM</t>
  </si>
  <si>
    <t>07.04.114</t>
  </si>
  <si>
    <t>RUFO DENTADO ACO GALV NATURAL E=0,65MM CORTE ATE 600MM</t>
  </si>
  <si>
    <t>07.04.115</t>
  </si>
  <si>
    <t>RUFO DENTADO ACO GALV NATURAL E=0,65MM CORTE ACIMA DE 600MM</t>
  </si>
  <si>
    <t>07.04.120</t>
  </si>
  <si>
    <t>RUFO DENTADO ACO GALV PINT PO/COIL-COATING E=0,65MM CORTE ATE 300MM</t>
  </si>
  <si>
    <t>07.04.121</t>
  </si>
  <si>
    <t>RUFO DENTADO ACO GALV PINT PO/COIL-COATING E=0,65MM CORTE ATE 400MM</t>
  </si>
  <si>
    <t>07.04.122</t>
  </si>
  <si>
    <t>RUFO DENTADO ACO GALV PINT PO/COIL-COATING E=0,50MM CORTE ATE 300MM</t>
  </si>
  <si>
    <t>07.04.123</t>
  </si>
  <si>
    <t>RUFO DENTADO ACO GALV PINT PO/COIL-COATING E=0,50MM CORTE ATE 400MM</t>
  </si>
  <si>
    <t>07.04.124</t>
  </si>
  <si>
    <t>RUFO DENTADO ACO GALV PINT PO/COIL-COATING E=0,50MM CORTE ATE 600MM</t>
  </si>
  <si>
    <t>07.04.125</t>
  </si>
  <si>
    <t>RUFO DENTADO ACO GALV PINT PO/COIL-COATING E=0,50MM CORTE ACIMA 600MM</t>
  </si>
  <si>
    <t>07.04.126</t>
  </si>
  <si>
    <t>RUFO DENTADO ACO GALV PINT PO/COIL-COATING E=0,65MM CORTE ATE 600MM</t>
  </si>
  <si>
    <t>07.04.127</t>
  </si>
  <si>
    <t>RUFO LISO ACO GALV PINT PO OU COIL-COATING E=0,65MM CORTE ATE 300MM</t>
  </si>
  <si>
    <t>07.04.133</t>
  </si>
  <si>
    <t>RUFO LISO ACO GALV PINT PO/COIL-COATING E=0,65MM CORTE ATE 400MM</t>
  </si>
  <si>
    <t>07.04.134</t>
  </si>
  <si>
    <t>RUFO LISO ACO GALV PINT PO/COIL-COATING E=0,65MM CORTE ATE 600MM</t>
  </si>
  <si>
    <t>07.04.135</t>
  </si>
  <si>
    <t>RUFO LISO ACO GALV PINT PO/COIL-COATING E=0,65MM CORTE ACIMA 600MM</t>
  </si>
  <si>
    <t>07.04.136</t>
  </si>
  <si>
    <t>RUFO DENTADO ACO GALV PINT PO/COIL-COATING E=0,65MM CORTE ACIMA 600MM</t>
  </si>
  <si>
    <t>07.04.137</t>
  </si>
  <si>
    <t>RUFOS ONDULADOS DE ALUMINIO ACAB. NATURAL ESP 0,8MM</t>
  </si>
  <si>
    <t>07.04.138</t>
  </si>
  <si>
    <t>RUFO TRAPEZOIDAL DE ALUMINIO ACAB. NATURAL ESP 0,8MM</t>
  </si>
  <si>
    <t>07.04.139</t>
  </si>
  <si>
    <t>CONTRA RUFO ONDULADO DE ALUMINIO ESP 0,8MM</t>
  </si>
  <si>
    <t>07.04.140</t>
  </si>
  <si>
    <t>CONTRA RUFO TRAPEZOIDAL DE ALUMINIO ESP 0,8MM</t>
  </si>
  <si>
    <t>07.04.145</t>
  </si>
  <si>
    <t>RUFO PARA TELHA TECNOLOGIA CRFS ONDULADA  USO EXCLUSIVO PADRAO CRECHE</t>
  </si>
  <si>
    <t>07.05.004</t>
  </si>
  <si>
    <t>FECHAMENTO TELHA PERF GALV PINT PO 2 FACES TRAP E=0,95MM H=40MM</t>
  </si>
  <si>
    <t>FECHAMENTO TELHA PERFURADA GALV PINT 2 FACES TRAP E=0,95MM H=35MM</t>
  </si>
  <si>
    <t>VEDACAO LATERAL DE COBERTURA COM TELA DE NYLON</t>
  </si>
  <si>
    <t>07.05.038</t>
  </si>
  <si>
    <t>CUMEEIRA PERFIL PARA TELHA AUTOPORTANTE AÇO GALV. ACABAMENTO NATURAL E=0,80MM PERFIL 700/800</t>
  </si>
  <si>
    <t>07.05.039</t>
  </si>
  <si>
    <t>CUMEEIRA PARA TELHA AUTOPORTANTE AÇO GALV. ACABAMENTO NATURAL LISA E=0,80MM COM TAMPÃO</t>
  </si>
  <si>
    <t>07.05.080</t>
  </si>
  <si>
    <t>SUB-COBERTURA COM MANTA ALUMINIZADA</t>
  </si>
  <si>
    <t>07.05.099</t>
  </si>
  <si>
    <t>FECHAMENTOS E/OU VEDACOES</t>
  </si>
  <si>
    <t>DEMOLICAO DE TELHA FIBRO CIMENTO TRAPEZOIDAL</t>
  </si>
  <si>
    <t>07.60.001</t>
  </si>
  <si>
    <t>RETIRADA DE ESTRUT DE MADEIRA EM TESOURA,PONTAL OU MISTA P/TELHA BARRO SOBRE LAJE</t>
  </si>
  <si>
    <t>07.60.002</t>
  </si>
  <si>
    <t>RETIRADA DE ESTRUT DE MADEIRA EM TESOURA PARA TELHAS DE BARRO SOBRE VAO LIVRE</t>
  </si>
  <si>
    <t>07.60.005</t>
  </si>
  <si>
    <t>RETIRADA DE ESTRUT DE MADEIRA EM TESOURA,PONTAL OU MISTA P/TELHA FIBRO-CIM SOBRE LAJE</t>
  </si>
  <si>
    <t>07.60.006</t>
  </si>
  <si>
    <t>RETIRADA DE ESTRUT DE MADEIRA EM TESOURA,PARA TELHA DE FIBRO-CIM SOBRE VAO LIVRE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</si>
  <si>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</si>
  <si>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</si>
  <si>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</si>
  <si>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</si>
  <si>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</si>
  <si>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</si>
  <si>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</si>
  <si>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</si>
  <si>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</si>
  <si>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</si>
  <si>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</si>
  <si>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</si>
  <si>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</si>
  <si>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</si>
  <si>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</si>
  <si>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</si>
  <si>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</si>
  <si>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</si>
  <si>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</si>
  <si>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 - 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</si>
  <si>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</si>
  <si>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</si>
  <si>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</si>
  <si>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</si>
  <si>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07.60.099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</si>
  <si>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</si>
  <si>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</si>
  <si>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</si>
  <si>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</si>
  <si>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</si>
  <si>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</si>
  <si>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</si>
  <si>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</si>
  <si>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</si>
  <si>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</si>
  <si>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</si>
  <si>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</si>
  <si>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</si>
  <si>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FIBROCIMENTO, PLÁSTICO OU ALUMÍNIO</t>
  </si>
  <si>
    <t>07.70.080</t>
  </si>
  <si>
    <t>RECOLOCAÇÃO DE CUMEEIRAS E ESPIGÕES DE BARRO</t>
  </si>
  <si>
    <t>07.70.081</t>
  </si>
  <si>
    <t>RECOLOCAÇÃO DE CUMEEIRAS, ESPIGÕES E RUFOS DE CRFS</t>
  </si>
  <si>
    <t>07.70.099</t>
  </si>
  <si>
    <t>RECOLOCACOES DE COBERTURA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</si>
  <si>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</si>
  <si>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</si>
  <si>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</si>
  <si>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</si>
  <si>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</si>
  <si>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</si>
  <si>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</si>
  <si>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</si>
  <si>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</si>
  <si>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</si>
  <si>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</si>
  <si>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APARELHADO 10X2,5CM G1-C2</t>
  </si>
  <si>
    <t>07.80.009</t>
  </si>
  <si>
    <t>PECAS ESPECIAIS DE MADEIRA SERRADA G1-C6</t>
  </si>
  <si>
    <t>07.80.019</t>
  </si>
  <si>
    <t>PARAFUSO PARA FIXACAO DE TELHA ONDULADA CRFS</t>
  </si>
  <si>
    <t>07.80.020</t>
  </si>
  <si>
    <t>PARAFUSO OU GANCHO P/ FIXACAO TELHA CRFS MODULADA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</si>
  <si>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</si>
  <si>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</si>
  <si>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</si>
  <si>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</si>
  <si>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</si>
  <si>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</si>
  <si>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</si>
  <si>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</si>
  <si>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</si>
  <si>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>TELHA DE CONCRETO COR CINZA</t>
  </si>
  <si>
    <t>07.80.030</t>
  </si>
  <si>
    <t>TELHAS CERAMICA TIPO FRANCESA</t>
  </si>
  <si>
    <t>07.80.032</t>
  </si>
  <si>
    <t>CUMEEIRA E ESPIGAO EMBOCADOS PARA TELHAS CERAMICA</t>
  </si>
  <si>
    <t>07.80.033</t>
  </si>
  <si>
    <t>FECHAMENTO DE OITAO EM TABUA DE 10 X 1CM MACHO-FEMEA P/FORRO G1-C4</t>
  </si>
  <si>
    <t>07.80.035</t>
  </si>
  <si>
    <t>LIMPEZA DE TELHADO INCLUSIVE REMOÇÃO DO MATERIAL RECOLHIDO</t>
  </si>
  <si>
    <t>07.80.036</t>
  </si>
  <si>
    <t>TELHA TECNOLOGIA CRFS MODULADA E=8MM</t>
  </si>
  <si>
    <t>07.80.037</t>
  </si>
  <si>
    <t>TELHA TECNOLOGIA CRFS TRAPEZOIDAL 44CM E=8MM</t>
  </si>
  <si>
    <t>07.80.039</t>
  </si>
  <si>
    <t>TELHA TECNOLOGIA CRFS MAXIPLAC  H=125MM E=8MM</t>
  </si>
  <si>
    <t>07.80.040</t>
  </si>
  <si>
    <t>TELHA TECNOLOGIA CRFS ONDULADA E=6MM</t>
  </si>
  <si>
    <t>07.80.041</t>
  </si>
  <si>
    <t>TELHA TECNOLOGIA CRFS ONDULADA E=8MM</t>
  </si>
  <si>
    <t>07.80.042</t>
  </si>
  <si>
    <t>CUMEEIRA NORMAL P/ TELHA TECNOLOGIA CRFS ONDULADA</t>
  </si>
  <si>
    <t>07.80.043</t>
  </si>
  <si>
    <t>CUMEEIRA ARTICULADA P/ TELHA TECNOLOGIA CRFS ONDULADA</t>
  </si>
  <si>
    <t>07.80.044</t>
  </si>
  <si>
    <t>CUMEEIRA SHED P/ TELHA TECNOLOGIA CRFS ONDULADA</t>
  </si>
  <si>
    <t>07.80.045</t>
  </si>
  <si>
    <t>ESPIGAO NORMAL P/ TELHA TECNOLOGIA CRFS ONDULADA</t>
  </si>
  <si>
    <t>07.80.048</t>
  </si>
  <si>
    <t>ARESTA P/ TELHA TECNOLOGIA CRFS ONDULADA</t>
  </si>
  <si>
    <t>07.80.050</t>
  </si>
  <si>
    <t>RUFO P/ TELHA TECNOLOGIA CRFS ONDULADA</t>
  </si>
  <si>
    <t>07.80.051</t>
  </si>
  <si>
    <t>FECHAMENTO DE OITAO C/ TELHA TECNOLOGIA CRFS ONDULADA E=8MM</t>
  </si>
  <si>
    <t>07.80.052</t>
  </si>
  <si>
    <t>CUMEEIRA NORMAL PARA TELHA TECNOLOGIA CRFS MODULADA</t>
  </si>
  <si>
    <t>07.80.053</t>
  </si>
  <si>
    <t>CUMEEIRA ARTICULADA PARA TELHA TECNOLOGIA CRFS MODULADA</t>
  </si>
  <si>
    <t>07.80.054</t>
  </si>
  <si>
    <t>RUFO PARA TELHA TECNOLOGIA CRFS MODULADA</t>
  </si>
  <si>
    <t>07.80.055</t>
  </si>
  <si>
    <t>CUMEEIRA NORMAL PARA TELHA TECNOLOGIA CRFS TRAPEZOIDAL 44CM</t>
  </si>
  <si>
    <t>07.80.056</t>
  </si>
  <si>
    <t>CUMEEIRA NORMAL PARA TELHA TECNOLOGIA CRFS TRAPEZOIDAL 90CM</t>
  </si>
  <si>
    <t>07.80.057</t>
  </si>
  <si>
    <t>CUMEEIRA ARTICULADA PARA TELHA TECNOLOGIA CRFS TRAPEZOIDAL 90CM</t>
  </si>
  <si>
    <t>07.80.058</t>
  </si>
  <si>
    <t>RUFO PARA TELHA TECNOLOGIA CRFS TRAPEZOIDAL 90CM</t>
  </si>
  <si>
    <t>07.80.059</t>
  </si>
  <si>
    <t>TELHA DE VIDRO TIPO FRANCESA PARA ILUMINAÇÃO</t>
  </si>
  <si>
    <t>07.80.087</t>
  </si>
  <si>
    <t>PARAFUSO PARA FIXACAO TELHA CRFS TRAPEZOIDAL C/ 44CM</t>
  </si>
  <si>
    <t>07.80.088</t>
  </si>
  <si>
    <t>PARAFUSO PARA FIXACAO TELHA CRFS TRAPEZOIDAL C/ 90CM</t>
  </si>
  <si>
    <t>07.80.089</t>
  </si>
  <si>
    <t>PARAFUSO P/ FIXACAO TELHA CRFS TRAPEZOIDAL C/ 49CM</t>
  </si>
  <si>
    <t>07.80.090</t>
  </si>
  <si>
    <t>AMARRACAO DE TELHA CERAMICA COM ARAME DE COBRE</t>
  </si>
  <si>
    <t>07.80.091</t>
  </si>
  <si>
    <t>EMBOCAMENTO DE BEIRAL EM TELHA CERAMICA</t>
  </si>
  <si>
    <t>07.80.099</t>
  </si>
  <si>
    <t>SERVICOS DE COBERTURA - CONSERVACAO</t>
  </si>
  <si>
    <t>08.01.001</t>
  </si>
  <si>
    <t>AC-04 ABRIGO E CAVALETE DE 3/4" COMPLETO 85X65X30CM</t>
  </si>
  <si>
    <t>08.01.002</t>
  </si>
  <si>
    <t>AC-05 ABRIGO E CAVALETE DE 1" COMPLETO 85X65X30CM</t>
  </si>
  <si>
    <t>AC-08 ABRIGO E CAVALETE DE 2" COMPLETO 245X110X40CM</t>
  </si>
  <si>
    <t>08.01.099</t>
  </si>
  <si>
    <t>SERVICOS EM CAVALETE E ABRIGO</t>
  </si>
  <si>
    <t>08.02.001</t>
  </si>
  <si>
    <t>AG-04 ABRIGO PARA GAS COM 2 CILINDROS DE 45 KG</t>
  </si>
  <si>
    <t>08.02.002</t>
  </si>
  <si>
    <t>AG-05 ABRIGO PARA GAS COM 4 CILINDROS DE 45 KG</t>
  </si>
  <si>
    <t>AG-06 ABRIGO PARA GAS COM 6 CILINDROS DE 45 KG</t>
  </si>
  <si>
    <t>08.02.004</t>
  </si>
  <si>
    <t>AG-07 ABRIGO PARA MEDIDOR COMGAS 60X60X30CM</t>
  </si>
  <si>
    <t>08.02.005</t>
  </si>
  <si>
    <t>AG-08 ABRIGO PARA GAS COM 2 BUJOES DE 13 KG</t>
  </si>
  <si>
    <t>PROTECAO ANTICORROSIVA PARA RAMAIS SOB A TERRA</t>
  </si>
  <si>
    <t>PROTECAO MECANICA PARA RAMAIS SOB ATERRA</t>
  </si>
  <si>
    <t>VG-01 VALVULA E REGULADOR DE PRESSAO DE GAS</t>
  </si>
  <si>
    <t>TUBO ACO GALV NBR5590-CLASSE PESADA DN 20MM (3/4") INCL CONEXOES</t>
  </si>
  <si>
    <t>08.02.041</t>
  </si>
  <si>
    <t>TUBO ACO GALV NBR5590-CLASSE PESADA DN 25MM (1") INCL CONEXOES</t>
  </si>
  <si>
    <t>08.02.042</t>
  </si>
  <si>
    <t>TUBO ACO GALV NBR5590-CLASSE PESADA DN 32MM (1 1/4") INCL CONEXOES</t>
  </si>
  <si>
    <t>08.02.043</t>
  </si>
  <si>
    <t>TUBO ACO GALV NBR5590-CLASSE PESADA DN 40MM (1 1/2") INCL CONEXOES</t>
  </si>
  <si>
    <t>ENVOLVIMENTO C/ TUBO DE PVC DN 150MM EM TUBULACAO DE GAS DE RUA</t>
  </si>
  <si>
    <t>TUBO DE COBRE P/ GAS CLASSE A S/COST DN=1/2 (15) SOLDA FOSCOPER</t>
  </si>
  <si>
    <t>08.02.061</t>
  </si>
  <si>
    <t>TUBO DE COBRE P/ GAS CLASSE A S/COST DN=3/4 (22) SOLDA FOSCOPER</t>
  </si>
  <si>
    <t>08.02.062</t>
  </si>
  <si>
    <t>TUBO DE COBRE P/ GAS CLASSE A S/COST DN=1 (28) SOLDA FOSCOPER</t>
  </si>
  <si>
    <t>08.02.063</t>
  </si>
  <si>
    <t>TUBO DE COBRE P/ GAS CLASSE A S/COST DN=1 1/4 (35) SOLDA FOSCOPER</t>
  </si>
  <si>
    <t>08.02.064</t>
  </si>
  <si>
    <t>TUBO DE COBRE P/ GAS CLSSE A S/COST DN=1 1/2 (42) SOLDA FOSCOPER</t>
  </si>
  <si>
    <t>SERVICOS EM ABRIGO E REDE DE GAS</t>
  </si>
  <si>
    <t>08.03.001</t>
  </si>
  <si>
    <t>TUBO ACO GALVANIZ NBR5580-CL MEDIA, DN15MM (1/2") - INCL CONEXOES</t>
  </si>
  <si>
    <t>08.03.002</t>
  </si>
  <si>
    <t>TUBO ACO GALVANIZ NBR5580-CL MEDIA, DN20MM (3/4") - INCL CONEXOES</t>
  </si>
  <si>
    <t>08.03.003</t>
  </si>
  <si>
    <t>TUBO ACO GALVANIZ NBR5580-CL MEDIA, DN25MM (1") - INCL. CONEXOES</t>
  </si>
  <si>
    <t>08.03.004</t>
  </si>
  <si>
    <t>TUBO ACO GALVANIZ NBR 5580-CL MEDIA, DN32MM (1 1/4")-INCL CONEXOES</t>
  </si>
  <si>
    <t>08.03.005</t>
  </si>
  <si>
    <t>TUBO ACO GALVANIZ NBR5580-CL MEDIA, DN40MM (1 1/2")-INCL CONEXOES</t>
  </si>
  <si>
    <t>08.03.006</t>
  </si>
  <si>
    <t>TUBO ACO GALVANIZ NBR5580-CL MEDIA, DN50MM (2") - INCL CONEXOES</t>
  </si>
  <si>
    <t>08.03.007</t>
  </si>
  <si>
    <t>TUBO ACO GALVANIZ NBR5580-CL MEDIA, DN65MM (2 1/2") - INCL CONEXOES</t>
  </si>
  <si>
    <t>08.03.008</t>
  </si>
  <si>
    <t>TUBO ACO GALVANIZ NBR5580-CL MEDIA, DN80MM (3")-INCL CONEXOES</t>
  </si>
  <si>
    <t>08.03.009</t>
  </si>
  <si>
    <t>TUBO ACO GALVANIZ NBR5580-CL MEDIA, DN100MM (4")-INCL CONEXOES</t>
  </si>
  <si>
    <t>08.03.010</t>
  </si>
  <si>
    <t>TUBO ACO GALVANIZ NBR5580-CL MEDIA, DN 150MM (6") - INCL CONEXOES</t>
  </si>
  <si>
    <t>08.03.012</t>
  </si>
  <si>
    <t>08.03.015</t>
  </si>
  <si>
    <t>TUBO PVC RÍGIDO JUNTA SOLDÁVEL DE 20 INCL CONEXÕES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</si>
  <si>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</si>
  <si>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</si>
  <si>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</si>
  <si>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</si>
  <si>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TUBO PVC RÍGIDO JUNTA SOLDÁVEL DE 60 INCL CONEXÕES</t>
  </si>
  <si>
    <t>08.03.021</t>
  </si>
  <si>
    <t>TUBO PVC RÍGIDO JUNTA SOLDÁVEL DE 75 INCL CONEXÕES</t>
  </si>
  <si>
    <t>TUBO PVC RÍGIDO JUNTA SOLDÁVEL DE 85 INCL CONEXÕES</t>
  </si>
  <si>
    <t>TUBO PVC RÍGIDO JUNTA SOLDÁVEL DE 110 INCL CONEXÕES</t>
  </si>
  <si>
    <t>SERVICOS EM REDE DE AGUA FRIA</t>
  </si>
  <si>
    <t>08.04.001</t>
  </si>
  <si>
    <t>REGISTRO DE GAVETA BRUTO DN 15MM (1/2")</t>
  </si>
  <si>
    <t>08.04.002</t>
  </si>
  <si>
    <t>REGISTRO DE GAVETA BRUTO DN 20MM (3/4")</t>
  </si>
  <si>
    <t>08.04.003</t>
  </si>
  <si>
    <t>REGISTRO DE GAVETA BRUTO DN 25MM (1")</t>
  </si>
  <si>
    <t>REGISTRO DE GAVETA BRUTO DN 32MM (1 1/4")</t>
  </si>
  <si>
    <t>08.04.005</t>
  </si>
  <si>
    <t>REGISTRO DE GAVETA BRUTO DN 40MM 1 1/2"</t>
  </si>
  <si>
    <t>REGISTRO DE GAVETA BRUTO DN 50MM (2")</t>
  </si>
  <si>
    <t>08.04.007</t>
  </si>
  <si>
    <t>REGISTRO DE GAVETA BRUTO DN 65MM (2 1/2")</t>
  </si>
  <si>
    <t>08.04.008</t>
  </si>
  <si>
    <t>REGISTRO DE GAVETA BRUTO DN 80MM (3")</t>
  </si>
  <si>
    <t>REGISTRO DE GAVETA BRUTO DN 100MM (4")</t>
  </si>
  <si>
    <t>08.04.015</t>
  </si>
  <si>
    <t>REGISTRO DE PRESSAO BRUTO DE 1/2"</t>
  </si>
  <si>
    <t>08.04.016</t>
  </si>
  <si>
    <t>REGISTRO DE PRESSAO BRUTO DE 3/4"</t>
  </si>
  <si>
    <t>08.04.021</t>
  </si>
  <si>
    <t>REGISTRO DE GAVETA COM CANOPLA CROMADA DN 15MM (1/2")</t>
  </si>
  <si>
    <t>REGISTRO DE GAVETA COM CANOPLA CROMADA DN 20MM (3/4")</t>
  </si>
  <si>
    <t>REGISTRO DE GAVETA COM CANOPLA CROMADA DN 25MM (1")</t>
  </si>
  <si>
    <t>08.04.024</t>
  </si>
  <si>
    <t>REGISTRO DE GAVETA COM CANOPLA CROMADA DN 32MM (1 1/4")</t>
  </si>
  <si>
    <t>08.04.025</t>
  </si>
  <si>
    <t>REGISTRO DE GAVETA COM CANOPLA CROMADA DN 40MM (1 1/2")</t>
  </si>
  <si>
    <t>08.04.031</t>
  </si>
  <si>
    <t>REGISTRO DE PRESSAO C/ CANOPLA CROMADA DN 15MM (1/2")</t>
  </si>
  <si>
    <t>REGISTRO DE PRESSAO C/ CANOPLA CROMADA DN 20MM (3/4")</t>
  </si>
  <si>
    <t>08.04.043</t>
  </si>
  <si>
    <t>VALVULA DE DESCARGA C/ REG INCORP DN=32MM(1 1/4) ACAB ANTIVANDALISMO</t>
  </si>
  <si>
    <t>VALVULA DE DESCARGA C/ REG INCORP DN=40MM(1 1/2) ACAB ANTIVANDALISMO</t>
  </si>
  <si>
    <t>08.04.048</t>
  </si>
  <si>
    <t>VALVULA DE DESCARGA DE FECHAMENTO AUTOMATICO PARA MICTORIO</t>
  </si>
  <si>
    <t>08.04.051</t>
  </si>
  <si>
    <t>VALVULA DE DESCARGA C/REG INCORP DN 32MM (1 1/4") C/ ACAB SIMPLES</t>
  </si>
  <si>
    <t>08.04.052</t>
  </si>
  <si>
    <t>VALVULA DE DESCARGA C/REG INCORP DN 40MM (1 1/2") C/ ACAB SIMPLES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</si>
  <si>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</si>
  <si>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</si>
  <si>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</si>
  <si>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</si>
  <si>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</si>
  <si>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ENVELOPE DE CONCRETO PARA DUTOS</t>
  </si>
  <si>
    <t>08.04.099</t>
  </si>
  <si>
    <t>08.05.005</t>
  </si>
  <si>
    <t>TUBO DE COBRE NBR13206 CLASSE "E" DN 15MM (1/2") AGUA QUENTE INCL CONEXOES</t>
  </si>
  <si>
    <t>08.05.006</t>
  </si>
  <si>
    <t>TUBO DE COBRE NBR13206 CLASSE "E" DN 22MM (3/4") AGUA QUENTE INCL CONEXOES</t>
  </si>
  <si>
    <t>08.05.007</t>
  </si>
  <si>
    <t>TUBO DE COBRE NBR13206 CLASSE "E" DN 28MM (1") AGUA QUENTE INCL CONEXOES</t>
  </si>
  <si>
    <t>08.05.008</t>
  </si>
  <si>
    <t>TUBO DE COBRE NBR13206 CLASSE "E" DN 35MM (1 1/4") AGUA QUENTE INCL CONEXOES</t>
  </si>
  <si>
    <t>08.05.009</t>
  </si>
  <si>
    <t>TUBO DE COBRE NBR13206 CLASSE "E" DN 15 MM (1/2") AGUA QUENTE INCL CONEXOES COM ISOLAÇAO TERMICA POLIETIL EXPANDIDO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</si>
  <si>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</si>
  <si>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</si>
  <si>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</si>
  <si>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</si>
  <si>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</si>
  <si>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08.05.013</t>
  </si>
  <si>
    <t>PROTEÇAO EM ALUMINIO CORRUGADO E= 0,15MM PARA TUBO DE COBRE  DN 15MM AGUA QUENTE INCL AMARRAÇAO</t>
  </si>
  <si>
    <t>08.05.014</t>
  </si>
  <si>
    <t>PROTEÇAO EM  ALUMINIO CORRUGADO E= 0,15MM PARA TUBO DE COBRE  DN 22MM AGUA QUENTE INCL AMARRAÇAO</t>
  </si>
  <si>
    <t>08.05.015</t>
  </si>
  <si>
    <t>PROTEÇAO EM  ALUMINIO CORRUGADO E=0,15MM PARA TUBO DE COBRE  DN 28MM AGUA QUENTE INCL AMARRAÇAO</t>
  </si>
  <si>
    <t>08.05.016</t>
  </si>
  <si>
    <t>PROTEÇAO EM ALUMINIO CORRUGADO E= 0,15MM PARA TUBO DE COBRE  DN 35MM AGUA QUENTE INCL AMARRAÇAO</t>
  </si>
  <si>
    <t>08.05.099</t>
  </si>
  <si>
    <t>SERVIÇOS EM REDE DE ÁGUA QUENTE</t>
  </si>
  <si>
    <t>08.06.001</t>
  </si>
  <si>
    <t>TUBO ACO GALVANIZ NBR5580-CL MEDIA, DN65MM (2 1/2")- INCL CONEXOES</t>
  </si>
  <si>
    <t>08.07.004</t>
  </si>
  <si>
    <t>TUBO ACO GLAVANIZ NBR5580-CL MEDIA, DN100MM (4")-INCL CONEXOES</t>
  </si>
  <si>
    <t>08.07.005</t>
  </si>
  <si>
    <t>08.07.010</t>
  </si>
  <si>
    <t>PROTECAO ANTI CORROSIVA PARA RAMAIS SOB A TERRA</t>
  </si>
  <si>
    <t>SERVICOS EM REDE DE INCENDIO</t>
  </si>
  <si>
    <t>08.08.004</t>
  </si>
  <si>
    <t>REGISTRO GLOBO ANGULAR AMARELO 2 1/2"</t>
  </si>
  <si>
    <t>REGISTRO DE RECALQUE NO PASSEIO (RR-01)</t>
  </si>
  <si>
    <t>VALVULA DE RETENCAO VERT.BRONZE TIPO LEVE DE 2 1/2"</t>
  </si>
  <si>
    <t>VALVULA DE RETENCAO VERT.BRONZE TIPO LEVE DE 3"</t>
  </si>
  <si>
    <t>08.08.017</t>
  </si>
  <si>
    <t>VALVULA DE RETENCAO VERT.BRONZE TIPO LEVE DE 4"</t>
  </si>
  <si>
    <t>08.08.021</t>
  </si>
  <si>
    <t>HIDRANTE COM REGISTRO TIPO GLOBO AMARELO DE 2 1/2"</t>
  </si>
  <si>
    <t>AH-04 ABRIGO PARA HIDRANTE COM MANGUEIRA 1 1/2"  E ESGUICHO REGULAVEL</t>
  </si>
  <si>
    <t>08.08.030</t>
  </si>
  <si>
    <t>MANGUEIRA COM UNIAO DE ENGATE RAPIDO DE 1 1/2"</t>
  </si>
  <si>
    <t>08.08.031</t>
  </si>
  <si>
    <t>MANGUEIRA COM UNIAO DE ENGATE RAPIDO DE 2 1/2"</t>
  </si>
  <si>
    <t>ESGUICHO DE LATAO C/ENGATE RAPIDO ORIFICIO DE 1/2"</t>
  </si>
  <si>
    <t>08.08.036</t>
  </si>
  <si>
    <t>ESGUICHO DE LATAO C/ENGATE RAPIDO ORIFICIO DE 5/8"</t>
  </si>
  <si>
    <t>08.08.037</t>
  </si>
  <si>
    <t>ESGUICHO DE LATAO C/ENGATE RAPIDO ORIFICIO DE 3/4"</t>
  </si>
  <si>
    <t>VALVULA RETENCAO HORIZ BRONZE DE 2 1/2"</t>
  </si>
  <si>
    <t>08.08.042</t>
  </si>
  <si>
    <t>VALVULA RETENCAO HORIZONTAL DE BRONZE DE 3"</t>
  </si>
  <si>
    <t>08.08.043</t>
  </si>
  <si>
    <t>VALVULA RETENCAO HORIZONTAL BRONZE DE 4"</t>
  </si>
  <si>
    <t>EXTINTORES MANUAIS DE CO2 CAPACIDADE 4KG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</si>
  <si>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</si>
  <si>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</si>
  <si>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</si>
  <si>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</si>
  <si>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</si>
  <si>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</si>
  <si>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EXTINTOR PORTATIL DE PO QUIMICO BC CAPACIDADE 6 KG</t>
  </si>
  <si>
    <t>EXTINTORES MANUAIS DE AGUA PRESSURIZADA CAP DE 10 L</t>
  </si>
  <si>
    <t>08.08.051</t>
  </si>
  <si>
    <t>EXTINTOR PORTATIL DE PO QUIMICO ABC CAPACIDADE 6 KG</t>
  </si>
  <si>
    <t>08.08.060</t>
  </si>
  <si>
    <t>MANOMETRO INDUSTRIAL COM TOMADA INFERIOR.</t>
  </si>
  <si>
    <t>08.08.061</t>
  </si>
  <si>
    <t>PRESSOSTATO (VALVULA DE FLUXO) COM SENSOR DIAFRAGMA.</t>
  </si>
  <si>
    <t>08.08.069</t>
  </si>
  <si>
    <t>AI-01 ABRIGO PARA BOMBA DE INCENDIO</t>
  </si>
  <si>
    <t>08.08.070</t>
  </si>
  <si>
    <t>CONJ MOTOR-BOMBA (CENTRIFUGA) 1/2 HP (3400 L/H -20 MCA)</t>
  </si>
  <si>
    <t>08.08.071</t>
  </si>
  <si>
    <t>CONJ MOTOR-BOMBA (CENTRIFUGA) 3/4 HP (7400 L/H - 20 MCA)</t>
  </si>
  <si>
    <t>08.08.072</t>
  </si>
  <si>
    <t>CONJ MOTOR-BOMBA (CENTRIFUGA) 1 HP (8500 L/H - 20 MCA)</t>
  </si>
  <si>
    <t>08.08.073</t>
  </si>
  <si>
    <t>CONJ MOTOR-BOMBA (CENTRIFUGA) 1.5 HP (10000 L/H - 20 MCA)</t>
  </si>
  <si>
    <t>08.08.074</t>
  </si>
  <si>
    <t>CONJ MOTOR-BOMBA (CENTRIFUGA) 2 HP (13900 L/H - 20 MCA)</t>
  </si>
  <si>
    <t>08.08.075</t>
  </si>
  <si>
    <t>CONJ MOTOR-BOMBA (CENTRIFUGA) 3 HP (25000 L/H - 20 MCA)</t>
  </si>
  <si>
    <t>CONJ MOTOR-BOMBA (CENTRIFUGA) 4 HP (31200 L/H - 20 MCA)</t>
  </si>
  <si>
    <t>CONJ MOTOR-BOMBA (CENTRIFUGA) 5 HP (31200 L/H -20 MCA)</t>
  </si>
  <si>
    <t>08.08.078</t>
  </si>
  <si>
    <t>CONJ MOTOR-BOMBA (CENTRIFUGA) 7,5 HP (40000L/H 20 MCA)</t>
  </si>
  <si>
    <t>08.08.079</t>
  </si>
  <si>
    <t>CONJ MOTOR-BOMBA (CENTRIFUGA) 10 HP (40000 L/H 20MCA)</t>
  </si>
  <si>
    <t>TREINAMENTO BÁSICO PARA BRIGADA DE INCÊNDIO INCLUSO EQUIPAMENTOS (POR PARTICIPANTE)</t>
  </si>
  <si>
    <t>08.08.099</t>
  </si>
  <si>
    <t>08.09.001</t>
  </si>
  <si>
    <t>TUBO DE FERRO FUNDIDO DN 50MM (2") - INCLUSIVE CONEXOES -  DESC</t>
  </si>
  <si>
    <t>08.09.002</t>
  </si>
  <si>
    <t>TUBO DE FERRO FUNDIDO DN 75MM (3") - INCLUSIVE CONEXOES -  DESC</t>
  </si>
  <si>
    <t>08.09.003</t>
  </si>
  <si>
    <t>TUBO DE FERRO FUNDIDO DN 100MM (4") - INCLUSIVE CONEXOES -  DESC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</si>
  <si>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</si>
  <si>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</si>
  <si>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</si>
  <si>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</si>
  <si>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TUBO PVC NORMAL "SN" JUNTA ELÁSTICA DN 150 INCL CONEXÕES</t>
  </si>
  <si>
    <t>08.09.030</t>
  </si>
  <si>
    <t>TUBO DE ACO GALVANIZADO DN 40MM (1.1/2") - INCLUSIVE CONEXOES</t>
  </si>
  <si>
    <t>08.09.060</t>
  </si>
  <si>
    <t>TUBO PVC REFORÇADO "SR" JUNTA ELÁSTICA DN 40 INCL CONEXÕES</t>
  </si>
  <si>
    <t>08.09.061</t>
  </si>
  <si>
    <t>TUBO PVC REFORÇADO "SR" JUNTA ELÁSTICA DN 50 INCL CONEXÕES</t>
  </si>
  <si>
    <t>08.09.062</t>
  </si>
  <si>
    <t>TUBO PVC REFORÇADO "SR" JUNTA ELÁSTICA DN 75 INCL CONEXÕES</t>
  </si>
  <si>
    <t>08.09.063</t>
  </si>
  <si>
    <t>TUBO PVC REFORÇADO "SR" JUNTA ELÁSTICA DN 100 INCL CONEXÕES</t>
  </si>
  <si>
    <t>08.09.064</t>
  </si>
  <si>
    <t>TUBO PVC REFORÇADO "SR" JUNTA ELÁSTICA DN 150 INCL CONEXÕES</t>
  </si>
  <si>
    <t>SERVICOS EM REDE DE ESGOTO</t>
  </si>
  <si>
    <t>CAIXA SIFONADA DE PVC DN 100X150X50MM C/GRELHA PVC CROMADO</t>
  </si>
  <si>
    <t>CAIXA SIFONADA DE PVC DN 150X150X50MM C/GRELHA METALICA</t>
  </si>
  <si>
    <t>08.10.007</t>
  </si>
  <si>
    <t>CAIXA SIFONADA DE PVC DN 150X150X50MM COM GRELHA DE PVC CROMADO</t>
  </si>
  <si>
    <t>08.10.008</t>
  </si>
  <si>
    <t>CAIXA SIFONADA DE PVC DN 100X150X50MM COM GRELHA DE AÇO INOX COM FECHO ROTATIVO.</t>
  </si>
  <si>
    <t>08.10.009</t>
  </si>
  <si>
    <t>CAIXA SIFONADA DE PVC DN 150X150X50MM COM GRELHA DE AÇO INOX COM FECHO ROTATIVO.</t>
  </si>
  <si>
    <t>08.10.010</t>
  </si>
  <si>
    <t>CAIXA SIFONADA DE PVC DN 100X100X50MM C/GRELHA PVC CROMADO</t>
  </si>
  <si>
    <t>08.10.011</t>
  </si>
  <si>
    <t>CAIXA SIFONADA DE PVC DN 150X185X75MM C/GRELHA PVC CROMADO</t>
  </si>
  <si>
    <t>RALO SIFONADO CONICO PVC DN 100MM C/GRELHA PVC CROMADO</t>
  </si>
  <si>
    <t>08.10.048</t>
  </si>
  <si>
    <t>RALO SIFONADO DE F.FUNDIDO DN 150 MM C/GRELHA PVC CROMADO</t>
  </si>
  <si>
    <t>08.10.049</t>
  </si>
  <si>
    <t>RALO SECO CONICO PVC DN 100MM C/GRELHA PVC CROMADO</t>
  </si>
  <si>
    <t>08.10.050</t>
  </si>
  <si>
    <t>RALO SECO DE F.FUNDIDO DN 100 MM C/GRELHA PVC CROMADO</t>
  </si>
  <si>
    <t>08.10.056</t>
  </si>
  <si>
    <t>TERMINAL DE VENTILACAO EM PVC P/ESGOTO DN 50MM (2")</t>
  </si>
  <si>
    <t>TERMINAL DE VENTILACAO EM PVC P/ ESGOTO DN 75MM (3")</t>
  </si>
  <si>
    <t>08.10.058</t>
  </si>
  <si>
    <t>TERMINAL DE VENTILACAO EM PVC P/ ESGOTO DN 100MM(4")</t>
  </si>
  <si>
    <t>08.10.099</t>
  </si>
  <si>
    <t>08.11.002</t>
  </si>
  <si>
    <t>TUBO DE FERRO FUNDIDO DN 50MM (2") - INCLUSIVE CONEXOES</t>
  </si>
  <si>
    <t>08.11.003</t>
  </si>
  <si>
    <t>TUBO DE FERRO FUNDIDO DN 75MM (3") - INCLUSIVE CONEXOES</t>
  </si>
  <si>
    <t>08.11.004</t>
  </si>
  <si>
    <t>TUBO DE FERRO FUNDIDO DN 100MM (4") - INCLUSIVE CONEXOES</t>
  </si>
  <si>
    <t>08.11.005</t>
  </si>
  <si>
    <t>TUBO DE FERRO FUNDIDO DN 150MM (6") - INCLUSIVE CONEXOES</t>
  </si>
  <si>
    <t>08.11.015</t>
  </si>
  <si>
    <t>DESCIDA DE AGUA PLUVIAL H=300CM C/TUBO DE FºFº DN 100MM PONTA-BOLSA INCL.FIX.NA PAREDE</t>
  </si>
  <si>
    <t>08.11.016</t>
  </si>
  <si>
    <t>DESCIDA DE AGUA PLUVIAL H=300CM C/TUBO DE FºFº DN 150MM PONTA-BOLSA INCL.FIX.NA PAREDE</t>
  </si>
  <si>
    <t>08.11.024</t>
  </si>
  <si>
    <t>08.11.025</t>
  </si>
  <si>
    <t>08.11.026</t>
  </si>
  <si>
    <t>08.11.027</t>
  </si>
  <si>
    <t>08.11.050</t>
  </si>
  <si>
    <t>TUBO DE PVC REFORÇADO "SR" JUNTA ELÁSTICA DN 40 INCL CONEXÕES</t>
  </si>
  <si>
    <t>08.11.051</t>
  </si>
  <si>
    <t>TUBO DE PVC REFORÇADO "SR" JUNTA ELÁSTICA DN 50 INCL CONEXÕES</t>
  </si>
  <si>
    <t>08.11.052</t>
  </si>
  <si>
    <t>TUBO DE PVC REFORÇADO "SR" JUNTA ELÁSTICA DN 75 INCL CONEXÕES</t>
  </si>
  <si>
    <t>TUBO DE PVC REFORÇADO "SR" JUNTA ELÁSTICA DN 100 INCL CONEXÕES</t>
  </si>
  <si>
    <t>TUBO DE PVC REFORÇADO "SR" JUNTA ELÁSTICA DN 150 INCL CONEXÕES</t>
  </si>
  <si>
    <t>08.11.099</t>
  </si>
  <si>
    <t>SERVICOS EM REDE DE AGUAS PLUVIAIS</t>
  </si>
  <si>
    <t>08.12.001</t>
  </si>
  <si>
    <t>CONDUTOR EM CHAPA GALVANIZADA N 24 DESENV. 0,25M</t>
  </si>
  <si>
    <t>08.12.002</t>
  </si>
  <si>
    <t>CONDUTOR EM CHAPA GALVANIZADA N 26 DESENV. 0,25M</t>
  </si>
  <si>
    <t>08.12.003</t>
  </si>
  <si>
    <t>CONDUTOR DE CHAPA GALVANIZADA N 24 - DESENVOLVIMENTO DE 0,33 M</t>
  </si>
  <si>
    <t>08.12.004</t>
  </si>
  <si>
    <t>CONDUTOR DE CHAPA GALVANIZADA N 26 - DESENVOLVIMENTO DE 0,33 M</t>
  </si>
  <si>
    <t>08.12.007</t>
  </si>
  <si>
    <t>LIGACAO CALHA CONDUTOR DE CHAPA ACO GALVANIZADO N.24 DIAMETRO DE 3"</t>
  </si>
  <si>
    <t>08.12.008</t>
  </si>
  <si>
    <t>LIGACAO CALHA CONDUTOR DE CHAPA ACO GALVANIZADO N.24 DIAMETRO DE 4"</t>
  </si>
  <si>
    <t>08.12.010</t>
  </si>
  <si>
    <t>CALHA OU AGUA FURTADA EM FIBRA DE VIDRO-DESENV. 0,33M</t>
  </si>
  <si>
    <t>08.12.011</t>
  </si>
  <si>
    <t>CALHA OU AGUA FURTADA EM FIBRA DE VIDRO-DESENV. 0,50M</t>
  </si>
  <si>
    <t>08.12.012</t>
  </si>
  <si>
    <t>CALHA OU AGUA FURTADA EM FIBRA DE VIDRO-DESENV. 1,00M</t>
  </si>
  <si>
    <t>08.12.015</t>
  </si>
  <si>
    <t>CALHA OU AGUA FURTADA EM CHAPA GALV. N 24 - CORTE 0,33M</t>
  </si>
  <si>
    <t>CALHA OU AGUA FURTADA EM CHAPA GALV. N 24 - CORTE 0,50M</t>
  </si>
  <si>
    <t>08.12.017</t>
  </si>
  <si>
    <t>CALHA OU AGUA FURTADA EM CHAPA GALV. N 24 - CORTE 1,00M</t>
  </si>
  <si>
    <t>08.12.021</t>
  </si>
  <si>
    <t>CALHA OU AGUA FURTADA EM CHAPA GALV. N 26 - CORTE 0.33M</t>
  </si>
  <si>
    <t>08.12.022</t>
  </si>
  <si>
    <t>CALHA OU AGUA FURTADA EM CHAPA GALV. N 26 - CORTE 0,50M</t>
  </si>
  <si>
    <t>08.12.023</t>
  </si>
  <si>
    <t>CALHA OU AGUA FURTADA EM CHAPA GALV. N 26 - CORTE 1,00M</t>
  </si>
  <si>
    <t>08.12.026</t>
  </si>
  <si>
    <t>CALHA EM CHAPA DE COBRE N 26 - CORTE 0,33 M</t>
  </si>
  <si>
    <t>08.12.027</t>
  </si>
  <si>
    <t>CALHA EM CHAPA DE COBRE N 26 - CORTE 0,50 M</t>
  </si>
  <si>
    <t>08.12.028</t>
  </si>
  <si>
    <t>CALHA DE CHAPA DE COBRE N 26 - CORTE 1,00 M</t>
  </si>
  <si>
    <t>08.12.031</t>
  </si>
  <si>
    <t>RUFO EM CHAPA GALVANIZADA N 24 - CORTE 0,16 M</t>
  </si>
  <si>
    <t>08.12.032</t>
  </si>
  <si>
    <t>RUFO EM CHAPA GALVANIZADA N 24 - CORTE 0,25 M</t>
  </si>
  <si>
    <t>08.12.033</t>
  </si>
  <si>
    <t>RUFO EM CHAPA GALVANIZADA N 24 - CORTE 0,33 M</t>
  </si>
  <si>
    <t>08.12.034</t>
  </si>
  <si>
    <t>RUFO EM CHAPA GALVANIZADA N 24 - CORTE 0,50 M</t>
  </si>
  <si>
    <t>08.12.035</t>
  </si>
  <si>
    <t>RUFO EM CHAPA GALVANIZADA N 24 - CORTE 1,00 M</t>
  </si>
  <si>
    <t>08.12.038</t>
  </si>
  <si>
    <t>RUFO EM CHAPA GALVANIZADA N 26 - CORTE 0,16 M</t>
  </si>
  <si>
    <t>08.12.039</t>
  </si>
  <si>
    <t>RUFO EM CHAPA GALVANIZADA N 26 - CORTE 0,25 M</t>
  </si>
  <si>
    <t>08.12.040</t>
  </si>
  <si>
    <t>RUFO EM CHAPA GALVANIZADA N 26 - CORTE 0,33 M</t>
  </si>
  <si>
    <t>08.12.041</t>
  </si>
  <si>
    <t>RUFO EM CHAPA GALVANIZADA N 26 - CORTE 0,50 M</t>
  </si>
  <si>
    <t>08.12.042</t>
  </si>
  <si>
    <t>RUFO EM CHAPA GALVANIZADA N 26 - CORTE 1,00 M</t>
  </si>
  <si>
    <t>08.12.046</t>
  </si>
  <si>
    <t>RUFO EM CHAPA DE COBRE N 26 - CORTE 0,16 M</t>
  </si>
  <si>
    <t>08.12.047</t>
  </si>
  <si>
    <t>RUFO EM CHAPA DE COBRE N 26 - CORTE 0,25 M</t>
  </si>
  <si>
    <t>08.12.048</t>
  </si>
  <si>
    <t>RUFO EM CHAPA DE COBRE N 26 - CORTE 0,33 M</t>
  </si>
  <si>
    <t>08.12.049</t>
  </si>
  <si>
    <t>RUFO EM CHAPA DE COBRE N 26 - CORTE 0,50 M</t>
  </si>
  <si>
    <t>08.12.050</t>
  </si>
  <si>
    <t>RUFO EM CHAPA DE COBRE N 26 - CORTE 1,00 M</t>
  </si>
  <si>
    <t>08.12.055</t>
  </si>
  <si>
    <t>RUFO EM FIBRA DE VIDRO - DESENV. 0,16M</t>
  </si>
  <si>
    <t>08.12.056</t>
  </si>
  <si>
    <t>RUFO EM FIBRA DE VIDRO - DESENV. 0,25M</t>
  </si>
  <si>
    <t>08.12.057</t>
  </si>
  <si>
    <t>RUFO EM FIBRA DE VIDRO - DESENV. 0,33M</t>
  </si>
  <si>
    <t>08.12.058</t>
  </si>
  <si>
    <t>RUFO EM FIBRA DE VIDRO - DESENV. 0,50M</t>
  </si>
  <si>
    <t>08.12.059</t>
  </si>
  <si>
    <t>RUFO EM FIBRA DE VIDRO - DESENV. 1,00M</t>
  </si>
  <si>
    <t>08.12.065</t>
  </si>
  <si>
    <t>GRELHA HEMISFERICA DE FERRO FUNDIDO DN 75MM (3")</t>
  </si>
  <si>
    <t>GRELHA HEMISFERICA DE FERRO FUNDIDO DN 100MM (4")</t>
  </si>
  <si>
    <t>08.12.067</t>
  </si>
  <si>
    <t>GRELHA HEMISFERICA DE FERRO FUNDIDO DN 150MM (6")</t>
  </si>
  <si>
    <t>08.12.087</t>
  </si>
  <si>
    <t>RALO SECO DE F. FUNDIDO DN 100 MM C/GRELHA PVC CROMADO</t>
  </si>
  <si>
    <t>08.12.095</t>
  </si>
  <si>
    <t>CALHA DE ALUMINIO ACAB. NATURAL E=0,8MM CORTE 0,33M</t>
  </si>
  <si>
    <t>08.12.096</t>
  </si>
  <si>
    <t>CALHA DE ALUMINIO ACAB. NATURAL E=0,8MM CORTE 0,50M</t>
  </si>
  <si>
    <t>08.12.097</t>
  </si>
  <si>
    <t>CALHA DE ALUMINIO ACAB. NATUARL E=0,8MM CORTE 1,00M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</si>
  <si>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</si>
  <si>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</si>
  <si>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</si>
  <si>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</si>
  <si>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</si>
  <si>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</si>
  <si>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</si>
  <si>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</si>
  <si>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</si>
  <si>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</si>
  <si>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</si>
  <si>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</si>
  <si>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</si>
  <si>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</si>
  <si>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</si>
  <si>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08.13.015</t>
  </si>
  <si>
    <t>08.13.016</t>
  </si>
  <si>
    <t>TUBO ACO GALVANIZ NBR5580-CL MEDIA, DN65MM (2 1/2")-INCL CONEXOES</t>
  </si>
  <si>
    <t>08.13.017</t>
  </si>
  <si>
    <t>08.13.018</t>
  </si>
  <si>
    <t>08.13.099</t>
  </si>
  <si>
    <t>SERVICOS EM RESERVATORIOS</t>
  </si>
  <si>
    <t>08.14.002</t>
  </si>
  <si>
    <t>08.14.003</t>
  </si>
  <si>
    <t>08.14.004</t>
  </si>
  <si>
    <t>08.14.005</t>
  </si>
  <si>
    <t>REGISTRO DE GAVETA BRUTO DN 40MM (1.1/2")</t>
  </si>
  <si>
    <t>08.14.006</t>
  </si>
  <si>
    <t>08.14.007</t>
  </si>
  <si>
    <t>REGISTRO DE GAVETA BRUTO DN 65MM (2.1/2")</t>
  </si>
  <si>
    <t>08.14.008</t>
  </si>
  <si>
    <t>08.14.009</t>
  </si>
  <si>
    <t>08.14.016</t>
  </si>
  <si>
    <t>VALVULA DE RETENCAO HORIZONTAL DE BRONZE DE 1"</t>
  </si>
  <si>
    <t>VALVULA DE RETENCAO HORIZONTAL DE BRONZE DE 1.1/4"</t>
  </si>
  <si>
    <t>08.14.018</t>
  </si>
  <si>
    <t>VALVULA DE RETENCAO HORIZONTAL DE BRONZE DE 1.1/2"</t>
  </si>
  <si>
    <t>08.14.019</t>
  </si>
  <si>
    <t>VALVULA DE RETENCAO HORIZONTAL DE BRONZE DE 2"</t>
  </si>
  <si>
    <t>08.14.020</t>
  </si>
  <si>
    <t>VALVULA DE RETENCAO HORIZONTAL DE BRONZE DE 2.1/2"</t>
  </si>
  <si>
    <t>08.14.021</t>
  </si>
  <si>
    <t>VALVULA DE RETENCAO HORIZONTAL DE BRONZE DE 3"</t>
  </si>
  <si>
    <t>08.14.022</t>
  </si>
  <si>
    <t>VALVULA DE RETENCAO HORIZONTAL DE BRONZE DE 4"</t>
  </si>
  <si>
    <t>08.14.026</t>
  </si>
  <si>
    <t>VALVULA DE RETENCAO VERTICAL DE BRONZE DE 1"</t>
  </si>
  <si>
    <t>08.14.027</t>
  </si>
  <si>
    <t>VALVULA DE RETENCAO VERTICAL DE BRONZE DE 1.1/4"</t>
  </si>
  <si>
    <t>08.14.028</t>
  </si>
  <si>
    <t>VALVULA DE RETENCAO VERTICAL DE BRONZE DE 1.1/2"</t>
  </si>
  <si>
    <t>08.14.029</t>
  </si>
  <si>
    <t>VALVULA DE RETENCAO VERTICAL DE BRONZE DE 2"</t>
  </si>
  <si>
    <t>08.14.030</t>
  </si>
  <si>
    <t>VALVULA DE RETENCAO VERTICAL DE BRONZE DE 2.1/2"</t>
  </si>
  <si>
    <t>08.14.031</t>
  </si>
  <si>
    <t>VALVULA DE RETENCAO VERTICAL DE BRONZE DE 3"</t>
  </si>
  <si>
    <t>08.14.032</t>
  </si>
  <si>
    <t>VALVULA DE RETENCAO VERTICAL DE BRONZE DE 4"</t>
  </si>
  <si>
    <t>08.14.035</t>
  </si>
  <si>
    <t>VALVULA DE RETENCAO DE PE COM CRIVO DE BRONZE DE 1"</t>
  </si>
  <si>
    <t>08.14.036</t>
  </si>
  <si>
    <t>VALVULA DE RETENCAO DE PE COM CRIVO DE BRONZE DE 1.1/4"</t>
  </si>
  <si>
    <t>VALVULA DE RETENCAO DE PE COM CRIVO DE BRONZE DE 1.1/2"</t>
  </si>
  <si>
    <t>08.14.038</t>
  </si>
  <si>
    <t>VALVULA DE RETENCAO DE PE COM CRIVO DE BRONZE DE 2"</t>
  </si>
  <si>
    <t>08.14.039</t>
  </si>
  <si>
    <t>VALVULA DE RETENCAO DE PE COM CRIVO DE BRONZE DE 2.1/2"</t>
  </si>
  <si>
    <t>08.14.040</t>
  </si>
  <si>
    <t>VALVULA DE RETENCAO DE PE COM CRIVO DE BRONZE DE 3"</t>
  </si>
  <si>
    <t>08.14.045</t>
  </si>
  <si>
    <t>TORNEIRA DE BOIA EM LATAO (BOIA PLAST) DN 20MM (3/4")</t>
  </si>
  <si>
    <t>TORNEIRA DE BOIA EM LATAO (BOIA PLAST) DN 25MM (1")</t>
  </si>
  <si>
    <t>TORNEIRA DE BOIA EM LATAO (BOIA PLAST) DN50MM (2")</t>
  </si>
  <si>
    <t>08.14.050</t>
  </si>
  <si>
    <t>RA-01 RESERVATORIO METALICO ACOPLADO 23M3 H=13,00M</t>
  </si>
  <si>
    <t>08.14.051</t>
  </si>
  <si>
    <t>RA-02 RESERVATORIO METALICO ACOPLADO 30M3 H=13,00M</t>
  </si>
  <si>
    <t>08.14.052</t>
  </si>
  <si>
    <t>RA-03 RESERVATORIO METALICO ACOPLADO 40M3 H=13,00M</t>
  </si>
  <si>
    <t>08.14.054</t>
  </si>
  <si>
    <t>RA-04 RESERVATORIO METALICO ACOPLADO 23M3 H=10,00M</t>
  </si>
  <si>
    <t>08.14.056</t>
  </si>
  <si>
    <t>RA-05 RESERVATORIO METALICO ACOPLADO 28M3 H=10,00M</t>
  </si>
  <si>
    <t>08.14.058</t>
  </si>
  <si>
    <t>RA-06 RESERVATORIO METALICO ACOPLADO 35M3 H=10,00M</t>
  </si>
  <si>
    <t>08.14.059</t>
  </si>
  <si>
    <t>RA-07 RESERVATORIO METALICO ACOPLADO 23M3 H=7,00M</t>
  </si>
  <si>
    <t>08.14.060</t>
  </si>
  <si>
    <t>RA-08 RESERVATORIO METALICO ACOPLADO 28M3 H=7,00M</t>
  </si>
  <si>
    <t>08.14.061</t>
  </si>
  <si>
    <t>RA-09 RESERVATORIO METALICO ACOPLADO 40M3 H=7,00M</t>
  </si>
  <si>
    <t>ANEIS PRE-MOLDADOS EM CONCRETO ARMADO P/ RESERVATORIO D'AGUA D=3,00M</t>
  </si>
  <si>
    <t>08.14.063</t>
  </si>
  <si>
    <t>LAJE PRE-MOLDADA D=3,00M E=8CM P/ RESERVATORIO</t>
  </si>
  <si>
    <t>08.14.064</t>
  </si>
  <si>
    <t>LAJE PRE-MOLDADA D=3,00M E=15CM P/ RESERVATORIO</t>
  </si>
  <si>
    <t>08.14.065</t>
  </si>
  <si>
    <t>RA-10 RESERVATORIO METALICO INFERIOR 9M3</t>
  </si>
  <si>
    <t>08.14.066</t>
  </si>
  <si>
    <t>RA-11 RESERVATORIO METALICO INFERIOR 13M3</t>
  </si>
  <si>
    <t>08.14.067</t>
  </si>
  <si>
    <t>RA-12 RESERVATORIO METALICO INFERIOR 17M3</t>
  </si>
  <si>
    <t>08.14.068</t>
  </si>
  <si>
    <t>RA-13 RESERVATORIO METALICO SUPERIOR 10M3 H=5,00M</t>
  </si>
  <si>
    <t>08.14.069</t>
  </si>
  <si>
    <t>RA-14 RESERVATORIO METALICO SUPERIOR 15M3 H=5,00M</t>
  </si>
  <si>
    <t>08.14.070</t>
  </si>
  <si>
    <t>RA-15 RESERVATORIO METALICO SUPERIOR 20M3 H=5,00M</t>
  </si>
  <si>
    <t>08.14.071</t>
  </si>
  <si>
    <t>CONJ MOTOR-BOMBA (CENTRIFUGA) 1/2 HP (3400 L/H-20 MCA)</t>
  </si>
  <si>
    <t>08.14.072</t>
  </si>
  <si>
    <t>CONJ MOTOR-BOMBA(CENTRIFUGA)3/4 HP(7400 L/H-20 MCA)</t>
  </si>
  <si>
    <t>08.14.073</t>
  </si>
  <si>
    <t>CONJ MOTOR-BOMBA(CENTRIFUGA)1,5 HP(10000 L/H-20 MCA)</t>
  </si>
  <si>
    <t>08.14.074</t>
  </si>
  <si>
    <t>CONJ MOTOR-BOMBA (CENTRIFUGA) 2 HP (13900 L/H-20 MCA)</t>
  </si>
  <si>
    <t>08.14.075</t>
  </si>
  <si>
    <t>CONJ MOTOR-BOMBA(CENTRIFUGA)3 HP(25000 L/H-20 MCA)</t>
  </si>
  <si>
    <t>08.14.078</t>
  </si>
  <si>
    <t>CONJ MOTOR-BOMBA (CENTRIFUGA) 1 HP 8500 L/H-20 MCA</t>
  </si>
  <si>
    <t>08.14.085</t>
  </si>
  <si>
    <t>ANEIS PRE-MOLDADOS EM CONCRETO ARMADO P/ RESERVATORIO D'AGUA D=2,50M</t>
  </si>
  <si>
    <t>08.14.086</t>
  </si>
  <si>
    <t>LAJE PRE-MOLDADA D=2,50M E=8CM P/ RESERVATORIO</t>
  </si>
  <si>
    <t>08.14.087</t>
  </si>
  <si>
    <t>LAJE PRE-MOLDADA D=2,50M E=15CM P/ RESERVATORIO</t>
  </si>
  <si>
    <t>08.14.099</t>
  </si>
  <si>
    <t>SERVICOS RESERVATORIOS</t>
  </si>
  <si>
    <t>08.14.101</t>
  </si>
  <si>
    <t>CAIXA DÁGUA CÔNICA POLIETILENO CAPACIDADE DE 500L INCLUSIVE TAMPA</t>
  </si>
  <si>
    <t>08.14.103</t>
  </si>
  <si>
    <t>CAIXA DÁGUA CÔNICA POLIETILENO CAPACIDADE DE 1000L INCLUSIVE TAMPA</t>
  </si>
  <si>
    <t>08.14.104</t>
  </si>
  <si>
    <t>CAIXA DÁGUA CÔNICA POLIETILENO CAPACIDADE DE 5.000L INCLUSIVE TAMPA.</t>
  </si>
  <si>
    <t>08.14.105</t>
  </si>
  <si>
    <t>TANQUE DE POLIETILENO CAPACIDADE DE 10.000L INCLUSIVE TAMPA.</t>
  </si>
  <si>
    <t>08.15.002</t>
  </si>
  <si>
    <t>BN-01 BANHO BERCÁRIO</t>
  </si>
  <si>
    <t>08.15.003</t>
  </si>
  <si>
    <t>BN-02 BANHO INFANTIL</t>
  </si>
  <si>
    <t>08.15.013</t>
  </si>
  <si>
    <t>LT-04 LAVATORIO /BEBEDOURO COLETIVO COM TORNEIRA ANTIVANDALISMO</t>
  </si>
  <si>
    <t>08.15.016</t>
  </si>
  <si>
    <t>BB-01 BEBEDOURO COLETIVO</t>
  </si>
  <si>
    <t>BB-02 BEBEDOURO ACESSÍVEL ÁGUA REFRIGERADA PRESSÃO MÍNIMA 8MCA - FORNECIDO E INSTALADO</t>
  </si>
  <si>
    <t>LT-06 LAVATÓRIO COLETIVO COM TORNEIRA ANTIVANDALISMO</t>
  </si>
  <si>
    <t>08.15.019</t>
  </si>
  <si>
    <t>LT-07 LAVATÓRIO COLETIVO COM TORNEIRA DE MESA- SANIT.ADMINISTRAÇÃO</t>
  </si>
  <si>
    <t>08.15.023</t>
  </si>
  <si>
    <t>MT-04 MICTORIO COLETIVO</t>
  </si>
  <si>
    <t>08.15.099</t>
  </si>
  <si>
    <t>SERVICOS EM BEBEDOUROS,LAVATORIOS E MICTORIOS PADRONIZADOS</t>
  </si>
  <si>
    <t>BACIA SIFONADA DE LOUCA BRANCA (VDR 6L) C/ ASSENTO</t>
  </si>
  <si>
    <t>08.16.003</t>
  </si>
  <si>
    <t>BACIA SANITÁRIA INFANTIL</t>
  </si>
  <si>
    <t>08.16.004</t>
  </si>
  <si>
    <t>BACIA SIFONADA COM CAIXA DE DESCARGA ACOPLADA BRANCA</t>
  </si>
  <si>
    <t>LAVATORIO DE LOUCA BRANCA SEM COLUNA C/ TORNEIRA DE FECHAM AUTOMATICO</t>
  </si>
  <si>
    <t>08.16.025</t>
  </si>
  <si>
    <t>MICTORIO DE LOUCA SIFONADO/AUTO ASPIRANTE BRANCO</t>
  </si>
  <si>
    <t>TANQUE DE LOUCA BRANCA,PEQUENO C/COLUNA</t>
  </si>
  <si>
    <t>08.16.046</t>
  </si>
  <si>
    <t>TANQUE DE LOUCA BRANCA,GRANDE C/COLUNA</t>
  </si>
  <si>
    <t>08.16.050</t>
  </si>
  <si>
    <t>SABONETEIRA DE LOUCA BRANCA DE 7,5X15 CM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</si>
  <si>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</si>
  <si>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</si>
  <si>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</si>
  <si>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</si>
  <si>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</si>
  <si>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</si>
  <si>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BC-23 BANCO DE GRANITO 2CM COM BORDA ARREDONDADA PARA VESTIÁRIO</t>
  </si>
  <si>
    <t>08.16.083</t>
  </si>
  <si>
    <t>VA-01 VARAL/TOALHEIRO</t>
  </si>
  <si>
    <t>08.16.089</t>
  </si>
  <si>
    <t>BR-01 BACIA P/ SANITARIO ACESSIVEL</t>
  </si>
  <si>
    <t>08.16.090</t>
  </si>
  <si>
    <t>BR-02 LAVATORIO  PARA SANITARIO ACESSIVEL</t>
  </si>
  <si>
    <t>BR-03  CONJUNTO LAVATORIO E BACIA ACESSIVEIS</t>
  </si>
  <si>
    <t>08.16.092</t>
  </si>
  <si>
    <t>BR-04 BARRA DE APOIO COM FIXAÇÃO LATERAL</t>
  </si>
  <si>
    <t>08.16.093</t>
  </si>
  <si>
    <t>BR-05 TROCADOR ACESSÍVEL</t>
  </si>
  <si>
    <t>08.16.094</t>
  </si>
  <si>
    <t>BR-06 CHUVEIRO ACESSIVEL</t>
  </si>
  <si>
    <t>08.16.099</t>
  </si>
  <si>
    <t>SERVICOS EM LOUCAS</t>
  </si>
  <si>
    <t>08.17.013</t>
  </si>
  <si>
    <t>MICTORIO COLETIVO DE ACO INOXIDAVEL</t>
  </si>
  <si>
    <t>08.17.030</t>
  </si>
  <si>
    <t>TAMPO PARA PIA MARMORE NACIONAL ESPESSURA DE 3 CM</t>
  </si>
  <si>
    <t>CHUVEIRO ANTIVANDALISMO</t>
  </si>
  <si>
    <t>08.17.038</t>
  </si>
  <si>
    <t>CHUVEIRO SIMPLES C/ARTICULACAO, LATAO CROMADO DN 15MM (1/2")</t>
  </si>
  <si>
    <t>08.17.041</t>
  </si>
  <si>
    <t>CHUVEIRO ELETRICO COM RESISTENCIA BLINDADA</t>
  </si>
  <si>
    <t>08.17.043</t>
  </si>
  <si>
    <t>AQUECEDOR ELETRICO DE PASSAGEM COM RESISTENCIA BLINDADA</t>
  </si>
  <si>
    <t>08.17.049</t>
  </si>
  <si>
    <t>PURIFICADOR/BEBEDOURO DE AGUA REFRIGERADA</t>
  </si>
  <si>
    <t>08.17.050</t>
  </si>
  <si>
    <t>BEBEDOURO ELETRICO COM CAPACIDADE DE 40 L</t>
  </si>
  <si>
    <t>08.17.051</t>
  </si>
  <si>
    <t>BEBEDOURO ELETRICO COM CAPACIDADE DE 80 L</t>
  </si>
  <si>
    <t>08.17.055</t>
  </si>
  <si>
    <t>FILTRO PRESSAO CUNO(AQUALAR)C/ELEM FILTR CARVAO ATIVADO E CEL 180/L/H</t>
  </si>
  <si>
    <t>FILTRO PRESSAO CUNO (AQUALAR)C/ELEM FILTRANTE CARVAO E CEL 360/L/H</t>
  </si>
  <si>
    <t>FT-02 FILTRO PARA AGUA POTAVEL</t>
  </si>
  <si>
    <t>08.17.077</t>
  </si>
  <si>
    <t>RESTRITOR DE VAZAO 12L/MIN PARA CHUVEIRO SIMPLES</t>
  </si>
  <si>
    <t>08.17.078</t>
  </si>
  <si>
    <t>RESTRITOR DE VAZAO 6L/MIN PARA TORNEIRAS E MISTURADORES</t>
  </si>
  <si>
    <t>08.17.079</t>
  </si>
  <si>
    <t>TORNEIRA DE PAREDE ANTIVANDALISMO - 85MM</t>
  </si>
  <si>
    <t>08.17.080</t>
  </si>
  <si>
    <t>TORNEIRA DE LAVAGEM COM CANOPLA DE 1/2"</t>
  </si>
  <si>
    <t>TJ-03 TORNEIRA DE JARDIM</t>
  </si>
  <si>
    <t>08.17.084</t>
  </si>
  <si>
    <t>TORNEIRA ELETRICA  - ELETROD. PVC Ø 25MM AMARELO.</t>
  </si>
  <si>
    <t>08.17.085</t>
  </si>
  <si>
    <t>TORNEIRA DE FECHAMENTO AUTOMATICO DE MESA</t>
  </si>
  <si>
    <t>08.17.086</t>
  </si>
  <si>
    <t>TORNEIRA DE FECHAMENTO AUTOMATICO DE PAREDE</t>
  </si>
  <si>
    <t>08.17.087</t>
  </si>
  <si>
    <t>TORNEIRA DE PAREDE ANTIVANDALISMO -140mm</t>
  </si>
  <si>
    <t>08.17.088</t>
  </si>
  <si>
    <t>TORNEIRA DE USO RESTRITO DE 1/2</t>
  </si>
  <si>
    <t>08.17.089</t>
  </si>
  <si>
    <t>TORNEIRA DE USO RESTRITO DE 3/4</t>
  </si>
  <si>
    <t>08.17.099</t>
  </si>
  <si>
    <t>SERVICOS EM APARELHOS E METAIS</t>
  </si>
  <si>
    <t>08.50.001</t>
  </si>
  <si>
    <t>DEMOLIÇÃO DE TUBULACÕES EM GERAL INCLUINDO CONEXÕES, CAIXAS E RALOS</t>
  </si>
  <si>
    <t>08.50.020</t>
  </si>
  <si>
    <t>DEMOLIÇÃO DE CALHAS E RUFOS EM CHAPAS METALICAS</t>
  </si>
  <si>
    <t>08.50.021</t>
  </si>
  <si>
    <t>08.50.099</t>
  </si>
  <si>
    <t>08.60.005</t>
  </si>
  <si>
    <t>RETIRADA DE REGISTROS E VÁLVULAS DE DESCARGA</t>
  </si>
  <si>
    <t>08.60.006</t>
  </si>
  <si>
    <t>RETIRADA DE VÁLVULAS DE RETENCAO</t>
  </si>
  <si>
    <t>08.60.007</t>
  </si>
  <si>
    <t>08.60.010</t>
  </si>
  <si>
    <t>08.60.011</t>
  </si>
  <si>
    <t>RETIRADA DE APARELHOS SANITÁRIOS INCLUINDO ACESSÓRIOS</t>
  </si>
  <si>
    <t>08.60.013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</si>
  <si>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</si>
  <si>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</si>
  <si>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</si>
  <si>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</si>
  <si>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</si>
  <si>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08.60.099</t>
  </si>
  <si>
    <t>08.70.005</t>
  </si>
  <si>
    <t>RECOLOCAÇÃO DE REGISTRO E VÁLVULAS DE DESCARGA</t>
  </si>
  <si>
    <t>08.70.006</t>
  </si>
  <si>
    <t>RECOLOCAÇÃO DE VÁLVULA DE RETENÇÃO</t>
  </si>
  <si>
    <t>08.70.007</t>
  </si>
  <si>
    <t>08.70.010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</si>
  <si>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</si>
  <si>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</si>
  <si>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</si>
  <si>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</si>
  <si>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</si>
  <si>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</si>
  <si>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</si>
  <si>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</si>
  <si>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08.70.099</t>
  </si>
  <si>
    <t>RECOLOCACOES DE INSTALACOES HIDRAULICAS</t>
  </si>
  <si>
    <t>08.80.007</t>
  </si>
  <si>
    <t>CAVALETE DE 3/4" (TUBO E CONEXÕES DE AÇO GALVANIZADO)</t>
  </si>
  <si>
    <t>08.80.008</t>
  </si>
  <si>
    <t>CAVALETE DE 1" (TUBO E CONEXÕES DE AÇO GALVANIZADO)</t>
  </si>
  <si>
    <t>08.80.009</t>
  </si>
  <si>
    <t>CAVALETE DE 1 1/2" (TUBO E CONEXÕES DE AÇO GALVANIZADO)</t>
  </si>
  <si>
    <t>08.80.010</t>
  </si>
  <si>
    <t>CANOPLA PARA REGISTROS</t>
  </si>
  <si>
    <t>08.80.011</t>
  </si>
  <si>
    <t>CANOPLA PARA VALVULA DE DESCARGA</t>
  </si>
  <si>
    <t>08.80.012</t>
  </si>
  <si>
    <t>VOLANTE CROMADO PARA REGISTRO</t>
  </si>
  <si>
    <t>08.80.015</t>
  </si>
  <si>
    <t>BOTAO PARA VALVULA DE DESCARGA</t>
  </si>
  <si>
    <t>08.80.018</t>
  </si>
  <si>
    <t>ACABAMENTO ANTIVANDALISMO PARA VALVULA DE DESCARGA</t>
  </si>
  <si>
    <t>08.80.019</t>
  </si>
  <si>
    <t>REPARO PARA CAIXA DE DESCARGA ACOPLADA</t>
  </si>
  <si>
    <t>08.80.020</t>
  </si>
  <si>
    <t>REPARO DE VALVULA DE DESCARGA</t>
  </si>
  <si>
    <t>08.80.021</t>
  </si>
  <si>
    <t>TUBO DE DESCARGA EM PVC DN=40MM</t>
  </si>
  <si>
    <t>08.80.022</t>
  </si>
  <si>
    <t>TUBO DE LIGAÇÃO COM CANOPLA PARA VASO SANITÁRIO (METAL CROMADO)</t>
  </si>
  <si>
    <t>08.80.031</t>
  </si>
  <si>
    <t>TORNEIRA DE PRESSAO CROMADA DE 1/2" EM PAREDE</t>
  </si>
  <si>
    <t>08.80.032</t>
  </si>
  <si>
    <t>TORNEIRA PARA LAVATORIO DE LOUCA BRANCA OU BANCADA</t>
  </si>
  <si>
    <t>LAUDO COM TESTE DE ESTANQUEIDADE EM INSTAL.DE  REDES DE DISTRIB.DE GÁSES COMBUST.NBR 15526/07</t>
  </si>
  <si>
    <t>08.80.090</t>
  </si>
  <si>
    <t>ABRIGO PARA HIDRANTE CAIXA 0,60X0,90X0,17M COM CESTO MEIA LUA P/MANGUEIRA</t>
  </si>
  <si>
    <t>08.80.091</t>
  </si>
  <si>
    <t>RECARGA DE EXTINTOR DE GAS CARBONICO DE 6 LITROS</t>
  </si>
  <si>
    <t>08.80.092</t>
  </si>
  <si>
    <t>RECARGA DE EXTINTOR DE ESPUMA DE 10 LITROS</t>
  </si>
  <si>
    <t>08.80.093</t>
  </si>
  <si>
    <t>RECARGA DE EXTINTOR DE PO QUIMICO DE 4 KG</t>
  </si>
  <si>
    <t>08.80.095</t>
  </si>
  <si>
    <t>EXTINTOR DE INCENDIO DE AGUA PRESSURIZADA 10L : RECARGA</t>
  </si>
  <si>
    <t>08.80.099</t>
  </si>
  <si>
    <t>OUTROS SERVICOS DE REDE DE GAS E AGUA FRIA - CONSERVACAO</t>
  </si>
  <si>
    <t>08.82.012</t>
  </si>
  <si>
    <t>RALO SIFONADO F.FUNDIDO DN 150MM C/GRELHA PVC CROMADO</t>
  </si>
  <si>
    <t>08.82.023</t>
  </si>
  <si>
    <t>GRELHA METALICA CROMADA DIAM 15 CM</t>
  </si>
  <si>
    <t>08.82.024</t>
  </si>
  <si>
    <t>GRELHA METALICA CROMADA DIAM 10 CM</t>
  </si>
  <si>
    <t>08.82.030</t>
  </si>
  <si>
    <t>GRELHA DE FERRO FUNDIDO DE 20X20 CM</t>
  </si>
  <si>
    <t>08.82.031</t>
  </si>
  <si>
    <t>GRELHA DE FERRO FUNDIDO DE 15X15 CM</t>
  </si>
  <si>
    <t>08.82.040</t>
  </si>
  <si>
    <t>SIFAO METALICO TIPO COPO DN 2X2"</t>
  </si>
  <si>
    <t>08.82.041</t>
  </si>
  <si>
    <t>SIFAO METALICO TIPO COPO DN 1 1/2 X 1 1/2"</t>
  </si>
  <si>
    <t>08.82.046</t>
  </si>
  <si>
    <t>SIFAO PVC RIGIDO TIPO COPO DN 1 1/2X1 1/2"</t>
  </si>
  <si>
    <t>08.82.050</t>
  </si>
  <si>
    <t>DESENTUPIMENTO DE RAMAIS DE ESGOTO</t>
  </si>
  <si>
    <t>08.82.055</t>
  </si>
  <si>
    <t>LIMPEZA SIMPLES EM CALHAS METALICAS</t>
  </si>
  <si>
    <t>08.82.056</t>
  </si>
  <si>
    <t>LIMPEZA SIMPLES EM LAJES/CALHAS DE CONCRETO</t>
  </si>
  <si>
    <t>08.82.060</t>
  </si>
  <si>
    <t>08.82.061</t>
  </si>
  <si>
    <t>SOLDA E REBITAGEM EM CALHAS DE CHAPA GALVANIZADA</t>
  </si>
  <si>
    <t>08.82.062</t>
  </si>
  <si>
    <t>SOLDA EM CHAPA GALVANIZADA</t>
  </si>
  <si>
    <t>08.82.099</t>
  </si>
  <si>
    <t>OUTROS SERVICOS DE REDES DE ESGOTO E AGUAS PLUVIAIS</t>
  </si>
  <si>
    <t>08.84.005</t>
  </si>
  <si>
    <t>TAMPA DE PLASTICO PARA BACIA SANITARIA</t>
  </si>
  <si>
    <t>08.84.012</t>
  </si>
  <si>
    <t>BOLSA PLASTICA PARA BACIA SANITARIA</t>
  </si>
  <si>
    <t>08.84.020</t>
  </si>
  <si>
    <t>SUPORTE DE FERRO FUNDIDO PARA LAVATORIO</t>
  </si>
  <si>
    <t>08.84.030</t>
  </si>
  <si>
    <t>08.84.031</t>
  </si>
  <si>
    <t>08.84.032</t>
  </si>
  <si>
    <t>08.84.033</t>
  </si>
  <si>
    <t>TORNEIRA PRES 1/2 C/ALAVANCA TIPO MESA CROMADO</t>
  </si>
  <si>
    <t>08.84.034</t>
  </si>
  <si>
    <t>TORNEIRA MEC/CER 1/4 VOLTA TIPO PARED CROMADO 1/2</t>
  </si>
  <si>
    <t>08.84.035</t>
  </si>
  <si>
    <t>TORNEIRA MEC/CER 1/4 VOLTA TIPO MESA CROMADO 1/2</t>
  </si>
  <si>
    <t>08.84.036</t>
  </si>
  <si>
    <t>MISTURADOR P/PIA 1/4 VOLTA TIPO PARED CROMADO 1/2"</t>
  </si>
  <si>
    <t>08.84.038</t>
  </si>
  <si>
    <t>FILTRO DE PRESSAO CUNO (AQUALAR) C/ELEM. FILTRANTE CARVAO E CEL 360/L/H</t>
  </si>
  <si>
    <t>08.84.042</t>
  </si>
  <si>
    <t>ELEMENTO FILTRANTE CUNO (AQUALAR)ELEM FILTRANTE CARVAO E CEL/180L/H</t>
  </si>
  <si>
    <t>08.84.043</t>
  </si>
  <si>
    <t>ELEMENTO FILTRANTE CUNO (AQUALAR) CARVAO E CELULOSE 360 L/H</t>
  </si>
  <si>
    <t>08.84.047</t>
  </si>
  <si>
    <t>TAMPO DE PIA EM MARMORE BRANCO NACIONAL DE 3 CM</t>
  </si>
  <si>
    <t>08.84.048</t>
  </si>
  <si>
    <t>TAMPO DE PIA EM GRANILITE</t>
  </si>
  <si>
    <t>08.84.049</t>
  </si>
  <si>
    <t>TAMPO ACO INOX (304) C/ CUBA SIMPLES - CH.22</t>
  </si>
  <si>
    <t>08.84.050</t>
  </si>
  <si>
    <t>TAMPO ACO INOX (304) C/ CUBA DUPLA - CH.22</t>
  </si>
  <si>
    <t>08.84.054</t>
  </si>
  <si>
    <t>CUBA SIMPLES ACO INOX(304) - CHAPA 22 560X330X140MM - SEM PERTENCES</t>
  </si>
  <si>
    <t>08.84.055</t>
  </si>
  <si>
    <t>CUBA SIMPLES ACO INOX(304) CHAP.22 - 400X340X140MM - SEM PERTENCES</t>
  </si>
  <si>
    <t>08.84.058</t>
  </si>
  <si>
    <t>CUBA DUPLA ACO INOX(304) CHAPA 22 835X340X140MM - SEM PERTENCES</t>
  </si>
  <si>
    <t>08.84.060</t>
  </si>
  <si>
    <t>TAMPO LISO EM ACO INOX (304) CHAPA 20</t>
  </si>
  <si>
    <t>08.84.073</t>
  </si>
  <si>
    <t>VALVULA AMERICANA</t>
  </si>
  <si>
    <t>08.84.076</t>
  </si>
  <si>
    <t>VALVULA DE METAL CROMADO DE 1 1/2"</t>
  </si>
  <si>
    <t>08.84.090</t>
  </si>
  <si>
    <t>MANGUEIRA PARA HIDRANTE DIAM 1 1/2' L=15,00M</t>
  </si>
  <si>
    <t>08.84.091</t>
  </si>
  <si>
    <t>MANGUEIRA PARA HIDRANTE DIAM 1 1/2' L=30,00M</t>
  </si>
  <si>
    <t>08.84.099</t>
  </si>
  <si>
    <t>OUTROS SERVICOS DE APARELHOS E METAIS</t>
  </si>
  <si>
    <t>08.86.099</t>
  </si>
  <si>
    <t>OUTROS SERVICOS DE TRATAMENTO DE DESPEJOS SANITARIOS</t>
  </si>
  <si>
    <t>09.01.001</t>
  </si>
  <si>
    <t>TE-01 POSTO DE TRANSORMAÇÃO DE ENERGIA EM POSTE - EDP- BANDEIRANTE 112,5 KVA  - 15KV. 220/127 V</t>
  </si>
  <si>
    <t>09.01.002</t>
  </si>
  <si>
    <t>TE-02 POSTO DE TRANSORMAÇÃO DE ENERGIA EM POSTE EDP - BANDEIRANTE 150 KVA  - 15KV. 220/127 V</t>
  </si>
  <si>
    <t>09.01.003</t>
  </si>
  <si>
    <t>TE-03 POSTO DE TRANSORMAÇÃO DE ENERGIA EM POSTE EDP - BANDEIRANTE 225 KVA  - 15KV. 220/127 V</t>
  </si>
  <si>
    <t>09.01.004</t>
  </si>
  <si>
    <t>TE-04 POSTO DE TRANSORMAÇÃO DE ENERGIA EM POSTE EDP - BANDEIRANTE 300 KVA  - 15KV. 220/127 V</t>
  </si>
  <si>
    <t>09.01.005</t>
  </si>
  <si>
    <t>TE-05 POSTO DE TRANSORMAÇÃO DE ENERGIA EM POSTE - CPFL 112,5 KVA - 15KV. 220/127 V</t>
  </si>
  <si>
    <t>09.01.006</t>
  </si>
  <si>
    <t>TE-06 POSTO DE TRANSORMAÇÃO DE ENERGIA EM POSTE - CPFL 150 KVA - 15KV. 220/127 V</t>
  </si>
  <si>
    <t>09.01.007</t>
  </si>
  <si>
    <t>TE-07 POSTO DE TRANSORMAÇÃO DE ENERGIA EM POSTE - CPFL 225 KVA - 15KV. 220/127 V</t>
  </si>
  <si>
    <t>09.01.008</t>
  </si>
  <si>
    <t>TE-08 POSTO DE TRANSORMAÇÃO DE ENERGIA EM POSTE - CPFL 300 KVA - 15KV. 220/127 V</t>
  </si>
  <si>
    <t>09.01.009</t>
  </si>
  <si>
    <t>TE-09 POSTO DE TRANSORMAÇÃO DE ENERGIA EM POSTE - ELEKTRO 112,5 KVA  - 15KV. 220/127 V</t>
  </si>
  <si>
    <t>09.01.010</t>
  </si>
  <si>
    <t>TE-10 POSTO DE TRANSORMAÇÃO DE ENERGIA EM POSTE - ELEKTRO 150 KVA  - 15KV. 220/127 V</t>
  </si>
  <si>
    <t>09.01.011</t>
  </si>
  <si>
    <t>TE-11 POSTO DE TRANSORMAÇÃO DE ENERGIA EM POSTE - ELEKTRO 225 KVA  - 15KV. 220/127 V</t>
  </si>
  <si>
    <t>09.01.012</t>
  </si>
  <si>
    <t>TE-12 POSTO DE TRANSORMAÇÃO DE ENERGIA EM POSTE - ELEKTRO 300 KVA  - 15KV. 220/127 V</t>
  </si>
  <si>
    <t>SERVICOS DE LIGACOES EM TENSAO PRIMARIA</t>
  </si>
  <si>
    <t>09.02.011</t>
  </si>
  <si>
    <t>AT-01 ENTRADA AEREA PARA TELEFONE</t>
  </si>
  <si>
    <t>AE-23 ABRIGO E ENTRADA DE ENERGIA PADRÃO MULTI 200 CPFL  CATEGORIA C-4</t>
  </si>
  <si>
    <t>09.02.021</t>
  </si>
  <si>
    <t>AE-24 ABRIGO E ENTRADA DE ENERGIA PADRÃO MULTI 200 CPFL  CATEGORIA C-5</t>
  </si>
  <si>
    <t>09.02.022</t>
  </si>
  <si>
    <t>AE-25 ABRIGO E ENTRADA DE ENERGIA PADRÃO MULTI 200 CPFL  CATEGORIA C-6</t>
  </si>
  <si>
    <t>DPS - DISPOSITIVO PROTECAO CONTRA SURTOS (TELEFONIA)</t>
  </si>
  <si>
    <t>DPS - DISPOSITIVO PROTECAO CONTRA SURTOS (ENERGIA)</t>
  </si>
  <si>
    <t>09.02.047</t>
  </si>
  <si>
    <t>DISJUNTOR TRIPOLAR TERMOMAGNETICO 3X300A</t>
  </si>
  <si>
    <t>09.02.048</t>
  </si>
  <si>
    <t>CONJ 3 CABOS P/ ENTRADA ENERGIA SECCAO 240MM2 C/ ELETRODUTOS</t>
  </si>
  <si>
    <t>09.02.049</t>
  </si>
  <si>
    <t>CONJ 4 CABOS P/ ENTRADA ENERGIA SECCAO 240MM2 C/ ELETRODUTOS</t>
  </si>
  <si>
    <t>09.02.052</t>
  </si>
  <si>
    <t>AE-24 ABRIGO E ENTRADA DE ENERGIA (CAIXA M, T e E) COM LEITURA VOLTADA PARA CALÇADA  AES ELETROPAULO</t>
  </si>
  <si>
    <t>09.02.053</t>
  </si>
  <si>
    <t>AE-23 ABRIGO E ENTRADA DE ENERGIA (CAIXA M, T  e IV) COM LEITURA VOLTADA PARA CALÇADA - CPFL, EDP BANDEIRANTE E ELEKTRO</t>
  </si>
  <si>
    <t>09.02.059</t>
  </si>
  <si>
    <t>AE-19 ABRIGO E ENTRADA DE ENERGIA (CAIXA II, IV OU E): AES ELETROP/BANDEIRANTE/CPFL/ELEKTRO</t>
  </si>
  <si>
    <t>AE-20 ABRIGO E ENTRADA DE ENERGIA (CAIXAS III OU V):BANDEIRANTE/CPFL/ELEKTRO</t>
  </si>
  <si>
    <t>09.02.061</t>
  </si>
  <si>
    <t>AE-21 ABRIGO E ENTRADA DE ENERGIA (CAIXA M OU H): AES ELETROP/BANDEIRANTE/ELEKTRO/CPFL</t>
  </si>
  <si>
    <t>09.02.062</t>
  </si>
  <si>
    <t>CONJ 3 CABOS P/ ENTRADA ENERGIA SECCAO 10MM2 C/ ELETRODUTOS</t>
  </si>
  <si>
    <t>09.02.063</t>
  </si>
  <si>
    <t>CONJ 3 CABOS P/ ENTRADA ENERGIA SECCAO 16MM2 C/ ELETRODUTOS</t>
  </si>
  <si>
    <t>09.02.064</t>
  </si>
  <si>
    <t>CONJ 3 CABOS P/ ENTRADA ENERGIA SECCAO 25MM2 C/ ELETRODUTOS</t>
  </si>
  <si>
    <t>09.02.065</t>
  </si>
  <si>
    <t>CONJ 3 CABOS P/ ENTRADA ENERGIA SECCAO 35MM2 C/ ELETRODUTOS</t>
  </si>
  <si>
    <t>09.02.066</t>
  </si>
  <si>
    <t>CONJ 3 CABOS P/ ENTRADA ENERGIA SECCAO 50MM2 C/ ELETRODUTOS</t>
  </si>
  <si>
    <t>09.02.067</t>
  </si>
  <si>
    <t>CONJ 3 CABOS P/ ENTRADA ENERGIA SECCAO 70MM2 C/ ELETRODUTOS</t>
  </si>
  <si>
    <t>09.02.068</t>
  </si>
  <si>
    <t>CONJ 3 CABOS P/ ENTRADA ENERGIA SECCAO 95MM2 C/ ELETRODUTOS</t>
  </si>
  <si>
    <t>09.02.069</t>
  </si>
  <si>
    <t>CONJ 3 CABOS P/ ENTRADA ENERGIA SECCAO 120MM2 C/ ELETRODUTOS</t>
  </si>
  <si>
    <t>09.02.070</t>
  </si>
  <si>
    <t>CONJ 3 CABOS P/ ENTRADA ENERGIA SECCAO 150MM2 C/ ELETRODUTOS</t>
  </si>
  <si>
    <t>09.02.071</t>
  </si>
  <si>
    <t>CONJ 3 CABOS P/ ENTRADA ENERGIA SECCAO 185MM2 C/ ELETRODUTOS</t>
  </si>
  <si>
    <t>09.02.072</t>
  </si>
  <si>
    <t>CONJ 4 CABOS P/ ENTRADA ENERGIA SECCAO 10MM2 C/ ELETRUDUTOS</t>
  </si>
  <si>
    <t>09.02.073</t>
  </si>
  <si>
    <t>CONJ 4 CABOS P/ ENTRADA ENERGIA SECCAO 16MM2 C/ ELETRODUTOS</t>
  </si>
  <si>
    <t>09.02.074</t>
  </si>
  <si>
    <t>CONJ 4 CABOS P/ ENTRADA ENERGIA SECCAO 25MM2 C/ ELETRODUTOS</t>
  </si>
  <si>
    <t>09.02.075</t>
  </si>
  <si>
    <t>CONJ 4 CABOS P/ ENTRADA ENERGIA SECCAO 35MM2 C/ ELETRODUTOS</t>
  </si>
  <si>
    <t>09.02.076</t>
  </si>
  <si>
    <t>CONJ 4 CABOS P/ ENTRADA ENERGIA SECCAO 50MM2 C/ ELETRODUTOS</t>
  </si>
  <si>
    <t>09.02.077</t>
  </si>
  <si>
    <t>CONJ 4 CABOS P/ ENTRADA ENERGIA SECCAO 70MM2 C/ ELETRODUTOS</t>
  </si>
  <si>
    <t>09.02.078</t>
  </si>
  <si>
    <t>CONJ 4 CABOS P/ ENTRADA ENERGIA SECCAO 95MM2 C/ ELETRODUTOS</t>
  </si>
  <si>
    <t>09.02.079</t>
  </si>
  <si>
    <t>CONJ 4 CABOS P/ ENTRADA ENERGIA SECCAO 120MM2 C/ ELETRODUTOS</t>
  </si>
  <si>
    <t>CONJ 4 CABOS P/ ENTRADA ENERGIA SECCAO 150MM2 C/ ELETRODUTOS</t>
  </si>
  <si>
    <t>09.02.081</t>
  </si>
  <si>
    <t>CONJ 4 CABOS P/ ENTRADA ENERGIA SECCAO 185MM2 C/ ELETRODUTOS</t>
  </si>
  <si>
    <t>09.02.083</t>
  </si>
  <si>
    <t>CHAVE SECCIONADORA NH C/ CARGA 3X125A TAM 00 C/ FUSIVEIS</t>
  </si>
  <si>
    <t>CHAVE SECCIONADORA NH C/ CARGA 3X250A TAM 01 C/ FUSIVEIS</t>
  </si>
  <si>
    <t>09.02.085</t>
  </si>
  <si>
    <t>CHAVE SECCIONADORA NH C/ CARGA 3X400A TAM 02 C/ FUSIVEIS</t>
  </si>
  <si>
    <t>DISJUNTOR BIPOLAR TERMOMAGNETICO 2X10A A 2X50A</t>
  </si>
  <si>
    <t>09.02.087</t>
  </si>
  <si>
    <t>DISJUNTOR BIPOLAR TERMOMAGNETICO 2X60A A 2X100A</t>
  </si>
  <si>
    <t>DISJUNTOR TRIPOLAR TERMOMAGNETICO 3X10A A 3X50A</t>
  </si>
  <si>
    <t>09.02.089</t>
  </si>
  <si>
    <t>DISJUNTOR TRIPOLAR TERMOMAGNETICO 3X60A A 3X100A</t>
  </si>
  <si>
    <t>DISJUNTOR TRIPOLAR TERMOMAGNETICO 3X125A A 3X225A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</si>
  <si>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</si>
  <si>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</si>
  <si>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</si>
  <si>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</si>
  <si>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</si>
  <si>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</si>
  <si>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SERVICOS DE ENTRADA DE BAIXA TENSAO</t>
  </si>
  <si>
    <t>09.02.101</t>
  </si>
  <si>
    <t>CONJ. ENTRADA P/INTRAGOV (FIBRA ÓTICA) EM ENTRADA DE ENERGIA</t>
  </si>
  <si>
    <t>CONJUNTO PARA ENTRADA DE TELEFONE  NA ENTRADA DE ENERGIA</t>
  </si>
  <si>
    <t>09.02.103</t>
  </si>
  <si>
    <t>CONJUNTO PARA ENTRADA DE TEVE A CABO  NA ENTRADA DE ENERGIA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</si>
  <si>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</si>
  <si>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</si>
  <si>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</si>
  <si>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</si>
  <si>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</si>
  <si>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</si>
  <si>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</si>
  <si>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CABO DE 16 MM2 - 750 V DE ISOLACAO</t>
  </si>
  <si>
    <t>09.03.005</t>
  </si>
  <si>
    <t>CABO DE 25 MM2 - 750 V DE ISOLACAO</t>
  </si>
  <si>
    <t>09.03.006</t>
  </si>
  <si>
    <t>CABO DE 35 MM2 - 750 V DE ISOLACAO</t>
  </si>
  <si>
    <t>09.03.007</t>
  </si>
  <si>
    <t>CABO DE 50 MM2 - 750 V DE ISOLACAO</t>
  </si>
  <si>
    <t>09.03.008</t>
  </si>
  <si>
    <t>CABO DE 70 MM2 - 750 V DE ISOLACAO</t>
  </si>
  <si>
    <t>09.03.009</t>
  </si>
  <si>
    <t>CABO DE 95 MM2 - 750 V DE ISOLACAO</t>
  </si>
  <si>
    <t>09.03.010</t>
  </si>
  <si>
    <t>CABO DE 120 MM2 - 750 V DE ISOLACAO</t>
  </si>
  <si>
    <t>09.03.011</t>
  </si>
  <si>
    <t>CABO DE 150 MM2 - 750 V DE ISOLACAO</t>
  </si>
  <si>
    <t>09.03.012</t>
  </si>
  <si>
    <t>CABO DE 185 MM2 - 750 V DE ISOLACAO</t>
  </si>
  <si>
    <t>09.03.013</t>
  </si>
  <si>
    <t>CABO DE 240 MM2 - 750 V DE ISOLACAO</t>
  </si>
  <si>
    <t>09.03.014</t>
  </si>
  <si>
    <t>CABO DE 300 MM2 - 750 V DE ISOLACAO</t>
  </si>
  <si>
    <t>09.03.015</t>
  </si>
  <si>
    <t>CABO DE 10 MM2 - 750V DE ISOLAÇÃO</t>
  </si>
  <si>
    <t>CABO DE 4 MM2 - 1000V DE ISOLAÇÃO</t>
  </si>
  <si>
    <t>CABO DE 6 MM2 - 1000V DE ISOLAÇÃO</t>
  </si>
  <si>
    <t>CABO DE 10 MM2 - 1000V DE ISOLAÇÃO</t>
  </si>
  <si>
    <t>CABO DE 16 MM2 - 1000V DE ISOLAÇÃO</t>
  </si>
  <si>
    <t>09.03.021</t>
  </si>
  <si>
    <t>CABO DE 25 MM2 - 1000V DE ISOLAÇÃO</t>
  </si>
  <si>
    <t>CABO DE 35 MM2 - 1000V DE ISOLAÇÃO</t>
  </si>
  <si>
    <t>09.03.023</t>
  </si>
  <si>
    <t>CABO DE 50 MM2 - 1000V DE ISOLAÇÃO</t>
  </si>
  <si>
    <t>09.03.024</t>
  </si>
  <si>
    <t>CABO DE 70 MM2 - 1000V DE ISOLAÇÃO</t>
  </si>
  <si>
    <t>CABO DE 95 MM2 - 1000V DE ISOLAÇÃO</t>
  </si>
  <si>
    <t>09.03.026</t>
  </si>
  <si>
    <t>CABO DE 120 MM2 - 1000V DE ISOLAÇÃO</t>
  </si>
  <si>
    <t>09.03.027</t>
  </si>
  <si>
    <t>CABO DE 150 MM2 - 1000V DE ISOLAÇÃO</t>
  </si>
  <si>
    <t>09.03.028</t>
  </si>
  <si>
    <t>CABO DE 185 MM2 - 1000V DE ISOLAÇÃO</t>
  </si>
  <si>
    <t>09.03.029</t>
  </si>
  <si>
    <t>CABO DE 240 MM2 - 1000V DE ISOLAÇÃO</t>
  </si>
  <si>
    <t>09.03.030</t>
  </si>
  <si>
    <t>CABO DE 300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</si>
  <si>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</si>
  <si>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</si>
  <si>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</si>
  <si>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</si>
  <si>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</si>
  <si>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09.03.051</t>
  </si>
  <si>
    <t>ELETRODUTO DE PVC RIGIDO ROSCAVEL DE 75MM - INCL CONEXOES</t>
  </si>
  <si>
    <t>ELETRODUTO DE PVC RIGIDO ROSCAVEL DE 85MM - INCL CONEXOES</t>
  </si>
  <si>
    <t>ELETRODUTO DE PVC RIGIDO ROSCAVEL DE 110MM -INCL CONEXOES</t>
  </si>
  <si>
    <t>09.03.058</t>
  </si>
  <si>
    <t>ELETRODUTO EM POLIETILENO DE 25MM-INCLUSIVE CONEXOES</t>
  </si>
  <si>
    <t>09.03.059</t>
  </si>
  <si>
    <t>ELETRODUTO EM POLIETILENO DE 32MM-INCLUSIVE CONEXOES</t>
  </si>
  <si>
    <t>09.03.090</t>
  </si>
  <si>
    <t>09.03.099</t>
  </si>
  <si>
    <t>SERVICOS DE INTERLIGACAO AO QUADRO GERAL</t>
  </si>
  <si>
    <t>CAIXA EM CHAPA DE AÇO 16 COM PORTA E FECHO</t>
  </si>
  <si>
    <t>09.04.007</t>
  </si>
  <si>
    <t>QUADRO GERAL : CHAVE SECCIONADORA NH C/ FUSIVEL 3X125A</t>
  </si>
  <si>
    <t>09.04.008</t>
  </si>
  <si>
    <t>QUADRO GERAL : CHAVE SECCIONADORA NH C/ FUSIVEL 3X250A</t>
  </si>
  <si>
    <t>09.04.009</t>
  </si>
  <si>
    <t>QUADRO GERAL : CHAVE SECCIONADORA NH C/ FUSIVEL 3X400A</t>
  </si>
  <si>
    <t>09.04.016</t>
  </si>
  <si>
    <t>CHAVE SECCIONADORA NH C/FUSIVEL 3X630A</t>
  </si>
  <si>
    <t>09.04.019</t>
  </si>
  <si>
    <t>QUADRO GERAL - DISJUNTOR TERMOMAGNETICO 3X10A A 3X50A</t>
  </si>
  <si>
    <t>QUADRO GERAL - DISJUNTOR TERMOMAGNETICO 3X60A A 3X100A</t>
  </si>
  <si>
    <t>09.04.021</t>
  </si>
  <si>
    <t>QUADRO GERAL - DISJUNTOR TERMO MAGNETICO 3X200A</t>
  </si>
  <si>
    <t>09.04.022</t>
  </si>
  <si>
    <t>QUADRO GERAL - DISJUNTOR TERMO MAGNETICO 3X400A</t>
  </si>
  <si>
    <t>QUADRO GERAL - DISJUNTOR TERMO MAGNETICO 3X600A</t>
  </si>
  <si>
    <t>09.04.024</t>
  </si>
  <si>
    <t>QUADRO GERAL - DISJUNTOR TERMO MAGNETICO 3X800A</t>
  </si>
  <si>
    <t>09.04.025</t>
  </si>
  <si>
    <t>QUADRO GERAL - DISJUNTOR TERMO MAGNETICO 3X125A A 3X225A</t>
  </si>
  <si>
    <t>09.04.028</t>
  </si>
  <si>
    <t>QUADRO GERAL-DISJUNTOR TERMOMAGNETICO 3X300A</t>
  </si>
  <si>
    <t>09.04.036</t>
  </si>
  <si>
    <t>INTERRUPTOR AUTOM. DIFERENCIAL (DISPOSITIVO DR) 40A/30MA</t>
  </si>
  <si>
    <t>09.04.037</t>
  </si>
  <si>
    <t>INTERRUPTOR AUTOM. DIFERENCIAL (DISPOSITIVO DR) 63A/30MA</t>
  </si>
  <si>
    <t>09.04.038</t>
  </si>
  <si>
    <t>INTERRUPTOR AUTOM. DIFERENCIAL (DISPOSITIVO DR) 40A/300 mA</t>
  </si>
  <si>
    <t>09.04.039</t>
  </si>
  <si>
    <t>INTERRUPTOR AUTOM. DIFERENCIAL (DISPOSITIVO DR) 63A/300 mA</t>
  </si>
  <si>
    <t>QUADRO GERAL-BARRAMENTO DE 30 A</t>
  </si>
  <si>
    <t>09.04.041</t>
  </si>
  <si>
    <t>QUADRO GERAL-BARRAMENTO DE 60 A</t>
  </si>
  <si>
    <t>QUADRO GERAL-BARRAMENTO DE 100 A</t>
  </si>
  <si>
    <t>09.04.043</t>
  </si>
  <si>
    <t>QUADRO GERAL-BARRAMENTO DE 150 A</t>
  </si>
  <si>
    <t>09.04.044</t>
  </si>
  <si>
    <t>QUADRO GERAL-BARRAMENTO DE 200 A</t>
  </si>
  <si>
    <t>09.04.045</t>
  </si>
  <si>
    <t>QUADRO GERAL-BARRAMENTO DE 400 A</t>
  </si>
  <si>
    <t>09.04.046</t>
  </si>
  <si>
    <t>QUADRO GERAL-BARRAMENTO DE 800 A</t>
  </si>
  <si>
    <t>09.04.047</t>
  </si>
  <si>
    <t>QUADRO GERAL-BARRAMENTO DE 1000 A</t>
  </si>
  <si>
    <t>09.04.049</t>
  </si>
  <si>
    <t>QUADRO GERAL - BARRAMENTO DE 600A</t>
  </si>
  <si>
    <t>PLACA DE ACRILICO TRANSPARENTE ESP=5MM PROTECAO A CONTATO ACIDENTAL</t>
  </si>
  <si>
    <t>09.04.072</t>
  </si>
  <si>
    <t>QUADRO GERAL - ELETRODUTO DE PVC RIGIDO ROSCAVEL DE 32 MM INCL CONEX</t>
  </si>
  <si>
    <t>09.04.075</t>
  </si>
  <si>
    <t>QUADRO GERAL - CABO DE COBRE NU DE 6 MM2</t>
  </si>
  <si>
    <t>09.04.076</t>
  </si>
  <si>
    <t>QUADRO GERAL - CABO DE COBRE NU DE 10 MM2</t>
  </si>
  <si>
    <t>09.04.077</t>
  </si>
  <si>
    <t>QUADRO GERAL - CABO DE COBRE NU DE 16 MM2</t>
  </si>
  <si>
    <t>09.04.078</t>
  </si>
  <si>
    <t>QUADRO GERAL - CABO DE COBRE NU DE 25 MM2</t>
  </si>
  <si>
    <t>09.04.079</t>
  </si>
  <si>
    <t>QUADRO GERAL - CABO DE COBRE NU DE 35 MM2</t>
  </si>
  <si>
    <t>QUADRO GERAL - CABO DE COBRE NU DE 50 MM2</t>
  </si>
  <si>
    <t>09.04.081</t>
  </si>
  <si>
    <t>QUADRO GERAL - CABO DE COBRE NU DE 70 MM2</t>
  </si>
  <si>
    <t>09.04.082</t>
  </si>
  <si>
    <t>QUADRO GERAL - CABO DE COBRE NU DE 95 MM2</t>
  </si>
  <si>
    <t>09.04.083</t>
  </si>
  <si>
    <t>QUADRO GERAL - CABO DE COBRE NU DE 120 MM2</t>
  </si>
  <si>
    <t>TERRA COMPLETO 1 HASTE Ø 19MM COM CAIXA DE INSPEÇÃO</t>
  </si>
  <si>
    <t>09.04.089</t>
  </si>
  <si>
    <t>DISJUNTOR UNIPOLAR TERMOMAGNETICO 1X35A A 1X50A</t>
  </si>
  <si>
    <t>DISJUNTOR UNIPOLAR TERMOMAGNETICO 1X10A 1X30A</t>
  </si>
  <si>
    <t>09.04.091</t>
  </si>
  <si>
    <t>09.04.092</t>
  </si>
  <si>
    <t>09.04.094</t>
  </si>
  <si>
    <t>DISJUNTOR BIPOLAR TERMOMAG. 2X125A A 2X225A</t>
  </si>
  <si>
    <t>09.04.095</t>
  </si>
  <si>
    <t>DISJUNTOR UNIPOLAR TERMOMAGNETICO 1X50A A 1X70A</t>
  </si>
  <si>
    <t>09.04.096</t>
  </si>
  <si>
    <t>DISJUNTOR UNIPOLAR TERMOMAGNETICO 1X90A A 1X100A</t>
  </si>
  <si>
    <t>SERVICOS DE QUADRO GERAL</t>
  </si>
  <si>
    <t>09.05.002</t>
  </si>
  <si>
    <t>ELETROD ACO GALV QUENTE (NBR 5624) 20 MM (3/4") - INCL CONEXOES</t>
  </si>
  <si>
    <t>09.05.003</t>
  </si>
  <si>
    <t>ELETROD ACO GALV QUENTE (NBR 5624) 25 MM (1") - INCL CONEXOES</t>
  </si>
  <si>
    <t>09.05.004</t>
  </si>
  <si>
    <t>ELETROD ACO GALV QUENTE (NBR 5624) 32 MM (1 1/4") - INCL CONEXOES</t>
  </si>
  <si>
    <t>09.05.005</t>
  </si>
  <si>
    <t>ELETROD ACO GALV QUENTE (NBR 5624) 40 MM (1 1/2") - INCL CONEXOES</t>
  </si>
  <si>
    <t>09.05.006</t>
  </si>
  <si>
    <t>ELETROD ACO GALV QUENTE (NBR 5624) 50 MM (2") - INCL CONEXOES</t>
  </si>
  <si>
    <t>09.05.007</t>
  </si>
  <si>
    <t>ELETROD ACO GALV. QUENTE (NBR5624) 65MM(2X1/2") INCL CONEXOES</t>
  </si>
  <si>
    <t>ELETROD ACO GALV QUENTE (NBR5624) 80MM(3") INCL CONEXOES</t>
  </si>
  <si>
    <t>09.05.013</t>
  </si>
  <si>
    <t>09.05.014</t>
  </si>
  <si>
    <t>09.05.015</t>
  </si>
  <si>
    <t>09.05.016</t>
  </si>
  <si>
    <t>09.05.017</t>
  </si>
  <si>
    <t>09.05.018</t>
  </si>
  <si>
    <t>09.05.019</t>
  </si>
  <si>
    <t>09.05.020</t>
  </si>
  <si>
    <t>09.05.036</t>
  </si>
  <si>
    <t>09.05.037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</si>
  <si>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</si>
  <si>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</si>
  <si>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</si>
  <si>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</si>
  <si>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</si>
  <si>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</si>
  <si>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</si>
  <si>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QUADRO DISTRIBUICAO, DISJ. GERAL 80A P/ 22 A 26 DISJS.</t>
  </si>
  <si>
    <t>QUADRO DISTRIBUICAO, DISJ. GERAL 100A P/ 28 A 42 DISJS.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</si>
  <si>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</si>
  <si>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</si>
  <si>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</si>
  <si>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</si>
  <si>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</si>
  <si>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</si>
  <si>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</si>
  <si>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INTERRUPTOR TIPO AUTOMÁTICO DE BÓIA</t>
  </si>
  <si>
    <t>09.05.070</t>
  </si>
  <si>
    <t>09.05.071</t>
  </si>
  <si>
    <t>DISJUNTOR BIPOLAR TERMOMAGNETICO  2X60A A 2X100A</t>
  </si>
  <si>
    <t>09.05.073</t>
  </si>
  <si>
    <t>DISJUNTOR UNIPOLAR TERMOMAGNETICO 1X10A A 1X30A</t>
  </si>
  <si>
    <t>09.05.074</t>
  </si>
  <si>
    <t>09.05.075</t>
  </si>
  <si>
    <t>09.05.076</t>
  </si>
  <si>
    <t>QUADRO COMANDO PARA CONJUNTO MOTOR BOMBA TRIFASICO DE 3/4 A 1 HP</t>
  </si>
  <si>
    <t>09.05.077</t>
  </si>
  <si>
    <t>QUADRO COMANDO PARA CONJUNTO MOTOR BOMBA TRIFASICO DE 1 1/2 A 2 HP</t>
  </si>
  <si>
    <t>09.05.078</t>
  </si>
  <si>
    <t>QUADRO COMANDO PARA CONJUNTO MOTOR BOMBA TRIFASICO DE 2 A 3 HP</t>
  </si>
  <si>
    <t>09.05.079</t>
  </si>
  <si>
    <t>QUADRO COMANDO PARA CONJUNTO MOTOR BOMBA TRIFASICO DE 3 A 4 HP</t>
  </si>
  <si>
    <t>09.05.080</t>
  </si>
  <si>
    <t>QUADRO COMANDO PARA CONJUNTO MOTOR BOMBA TRIFASICO DE 4 A 5 HP</t>
  </si>
  <si>
    <t>QUADRO COMANDO PARA CONJUNTO MOTOR BOMBA TRIFASICO DE 7,5 HP</t>
  </si>
  <si>
    <t>09.05.082</t>
  </si>
  <si>
    <t>QUADRO COMANDO PARA CONJUNTO MOTOR BOMBA BIFASICO DE 3/4 A 1 HP</t>
  </si>
  <si>
    <t>09.05.083</t>
  </si>
  <si>
    <t>QUADRO COMANDO PARA CONJUNTO MOTOR BOMBA BIFASICO DE 1 1/2 A 2 HP</t>
  </si>
  <si>
    <t>09.05.084</t>
  </si>
  <si>
    <t>QUADRO COMANDO PARA CONJUNTO MOTOR BOMBA BIFASICO DE 2 A 3 HP</t>
  </si>
  <si>
    <t>09.05.085</t>
  </si>
  <si>
    <t>QUADRO COMANDO PARA BOMBA DE INCENDIO TRIFASICO DE 3/4 A 2 HP</t>
  </si>
  <si>
    <t>09.05.086</t>
  </si>
  <si>
    <t>QUADRO COMANDO PARA BOMBA DE INCENDIO TRIFASICO DE 2 A 4 HP</t>
  </si>
  <si>
    <t>QUADRO COMANDO PARA BOMBA DE INCENDIO TRIFASICO DE 5 HP</t>
  </si>
  <si>
    <t>09.05.088</t>
  </si>
  <si>
    <t>QUADRO COMANDO PARA BOMBA DE INCENDIO TRIFASICO DE 7,5 HP</t>
  </si>
  <si>
    <t>09.05.089</t>
  </si>
  <si>
    <t>QUADRO COMANDO PARA BOMBA DE INCENDIO TRIFASICO DE 10 HP</t>
  </si>
  <si>
    <t>09.05.090</t>
  </si>
  <si>
    <t>QUADRO COMANDO PARA BOMBA DE INCENDIO BIFASICO DE 3/4 A 1 HP</t>
  </si>
  <si>
    <t>09.05.091</t>
  </si>
  <si>
    <t>QUADRO COMANDO PARA BOMBA DE INCENDIO BIFASICO DE 1 1/2 A 2 HP</t>
  </si>
  <si>
    <t>INTERRUPTOR AUTOMATICO DIFERENCIAL (DISPOSITIVO DR) 40A/30 mA</t>
  </si>
  <si>
    <t>09.05.093</t>
  </si>
  <si>
    <t>INTERRUPTOR AUTOMATICO DIFERENCIAL (DISPOSITIVO DR) 63A/30 mA</t>
  </si>
  <si>
    <t>09.05.094</t>
  </si>
  <si>
    <t>INTERRUPTOR AUTOMATICO DIFERENCIAL (DISPOSITIVO DR) 40A/300 mA</t>
  </si>
  <si>
    <t>09.05.095</t>
  </si>
  <si>
    <t>INTERRUPTOR AUTOMATICO DIFERENCIAL (DISPOSITIVO DR) 63A/300 mA</t>
  </si>
  <si>
    <t>09.05.096</t>
  </si>
  <si>
    <t>CENTRAL DE SISTEMA DE ALARME ATÉ 12 ENDEREÇOS</t>
  </si>
  <si>
    <t>09.05.097</t>
  </si>
  <si>
    <t>CENTRAL DE SISTEMA DE ALARME DE 13 A 24 ENDEREÇOS</t>
  </si>
  <si>
    <t>09.05.099</t>
  </si>
  <si>
    <t>SERVICOS DE DUTOS/QUADROS PARCIAIS LUZ/ALARMES DE INCÊNDIO</t>
  </si>
  <si>
    <t>09.06.001</t>
  </si>
  <si>
    <t>CAIXA DE PASSAGEM ESTAMPADA COM TAMPA PLASTICA DE 4"X2"</t>
  </si>
  <si>
    <t>09.06.002</t>
  </si>
  <si>
    <t>CAIXA DE PASSAGEM ESTAMPADA COM TAMPA PLASTICA DE 4"X4"</t>
  </si>
  <si>
    <t>09.06.005</t>
  </si>
  <si>
    <t>CAIXA DE PASSAGEM CHAPA TAMPA PARAFUSADA DE 10X10X8 CM</t>
  </si>
  <si>
    <t>CAIXA DE PASSAGEM CHAPA TAMPA PARAFUSADA DE 15X15X8 CM</t>
  </si>
  <si>
    <t>09.06.009</t>
  </si>
  <si>
    <t>CAIXA DE PASSAGEM CHAPA TAMPA PARAFUSADA DE 20X20X10 CM</t>
  </si>
  <si>
    <t>09.06.012</t>
  </si>
  <si>
    <t>CAIXA DE PASSAGEM CHAPA TAMPA PARAFUSADA DE 30X30X12 CM</t>
  </si>
  <si>
    <t>09.06.015</t>
  </si>
  <si>
    <t>CAIXA DE PASSAGEM CHAPA TAMPA PARAFUSADA DE 40X40X15 CM</t>
  </si>
  <si>
    <t>09.06.019</t>
  </si>
  <si>
    <t>CAIXA DE PASSAGEM CHAPA TAMPA PARAFUSADA DE 50X50X15 CM</t>
  </si>
  <si>
    <t>09.06.025</t>
  </si>
  <si>
    <t>CAIXA DE PASSAGEM EM ALVENARIA DE 0,40X0,40X0,40 M</t>
  </si>
  <si>
    <t>09.06.026</t>
  </si>
  <si>
    <t>CAIXA DE PASSAGEM EM ALVENARIA DE 0,60X0,60X0,60 M</t>
  </si>
  <si>
    <t>09.06.027</t>
  </si>
  <si>
    <t>CAIXA DE PASSAGEM EM ALVENARIA DE 0,80X0,80X0,80 M</t>
  </si>
  <si>
    <t>09.06.028</t>
  </si>
  <si>
    <t>CAIXA DE PASSAGEM EM ALVENARIA DE 1,00X1,00X1,00 M</t>
  </si>
  <si>
    <t>09.06.029</t>
  </si>
  <si>
    <t>CAIXA DE PASSAGEM EM ALVENARIA DE 1,00X1,00X0,60 M</t>
  </si>
  <si>
    <t>09.06.035</t>
  </si>
  <si>
    <t>CAIXA DE PASSAGEM A PROVA DE UMIDADE EM ALUMINIO 10X10X6CM</t>
  </si>
  <si>
    <t>09.06.036</t>
  </si>
  <si>
    <t>CAIXA DE PASSAGEM A PROVA DE UMIDADE EM ALUMINIO 15X15X10CM</t>
  </si>
  <si>
    <t>09.06.037</t>
  </si>
  <si>
    <t>CAIXA DE PASSAGEM A PROVA DE UMIDADE EM ALUMINIO 20X20X10CM</t>
  </si>
  <si>
    <t>09.06.038</t>
  </si>
  <si>
    <t>CAIXA DE PASSAGEM A PROVA DE UMIDADE EM ALUMINIO 30X30X12CM</t>
  </si>
  <si>
    <t>09.06.039</t>
  </si>
  <si>
    <t>CAIXA DE PASSAGEM A PROVA DE UMIDADE EM ALUMINIO 40X40X20CM</t>
  </si>
  <si>
    <t>09.06.045</t>
  </si>
  <si>
    <t>QUADRO EM CHAPA COM PORTA E FECHADURA (TELEBRAS) DE 20X20X12CM</t>
  </si>
  <si>
    <t>QUADRO EM CHAPA COM PORTA E FECHADURA (TELEBRAS) DE 40X40X12CM</t>
  </si>
  <si>
    <t>QUADRO EM CHAPA COM PORTA E FECHADURA (TELEBRAS) DE 60X60X12CM</t>
  </si>
  <si>
    <t>09.06.099</t>
  </si>
  <si>
    <t>SERVICOS DE CAIXAS DE PASSAGEM</t>
  </si>
  <si>
    <t>09.07.003</t>
  </si>
  <si>
    <t>FIO DE 1,50 MM2 - 750 V DE ISOLACAO</t>
  </si>
  <si>
    <t>09.07.004</t>
  </si>
  <si>
    <t>FIO DE 2,50 MM2 - 750 V DE ISOLACAO</t>
  </si>
  <si>
    <t>09.07.005</t>
  </si>
  <si>
    <t>FIO DE 4 MM2 - 750 V DE ISOLACAO</t>
  </si>
  <si>
    <t>09.07.006</t>
  </si>
  <si>
    <t>FIO DE 6 MM2 - 750 V DE ISOLACAO</t>
  </si>
  <si>
    <t>09.07.009</t>
  </si>
  <si>
    <t>FIO TRANCADO PARA TELEFONE - PAD. TELEBRAS</t>
  </si>
  <si>
    <t>09.07.011</t>
  </si>
  <si>
    <t>CABO DE 10 MM2 - 750 V DE ISOLACAO</t>
  </si>
  <si>
    <t>09.07.012</t>
  </si>
  <si>
    <t>09.07.013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</si>
  <si>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</si>
  <si>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</si>
  <si>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</si>
  <si>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</si>
  <si>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</si>
  <si>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</si>
  <si>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</si>
  <si>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</si>
  <si>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</si>
  <si>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09.07.023</t>
  </si>
  <si>
    <t>CABO DE 1,5MM2 - 750V DE ISOLAÇÃO</t>
  </si>
  <si>
    <t>CABO DE 2,5MM2 - 750V DE ISOLAÇÃO</t>
  </si>
  <si>
    <t>09.07.025</t>
  </si>
  <si>
    <t>CABO DE 4MM2 - 750V DE ISOLAÇÃO</t>
  </si>
  <si>
    <t>09.07.026</t>
  </si>
  <si>
    <t>CABO DE 6MM2 - 750V DE ISOLAÇÃO</t>
  </si>
  <si>
    <t>09.07.061</t>
  </si>
  <si>
    <t>FIO BICOLOR POLARIZADO P/ SOM 2X0,75MM2</t>
  </si>
  <si>
    <t>09.07.062</t>
  </si>
  <si>
    <t>FIO BICOLOR POLARIZADO P/ SOM 2X1,00MM2</t>
  </si>
  <si>
    <t>09.07.063</t>
  </si>
  <si>
    <t>FIO BICOLOR POLARIZADO P/ SOM 2X1,50MM2</t>
  </si>
  <si>
    <t>09.07.064</t>
  </si>
  <si>
    <t>FIO BICOLOR POLARIZADO P/ SOM 2X2,50MM2</t>
  </si>
  <si>
    <t>09.07.065</t>
  </si>
  <si>
    <t>CABO DE CONTROLE 3X1,5MM2 ATE 1KV DE ISOLAÇÃO</t>
  </si>
  <si>
    <t>09.07.066</t>
  </si>
  <si>
    <t>CABO DE CONTROLE 5X1,5MM2 ATE 1KV DE ISOLAÇÃO</t>
  </si>
  <si>
    <t>09.07.067</t>
  </si>
  <si>
    <t>CABO DE CONTROLE 7X1,5MM2 ATE 1KV DE ISOLAÇÃO</t>
  </si>
  <si>
    <t>09.07.099</t>
  </si>
  <si>
    <t>SERVICOS DE ENFIACAO</t>
  </si>
  <si>
    <t>INTERRUPTOR DE 1 TECLA SIMPLES EM CX.4"X2"-ELETROD.AÇO GALV.A QUENTE</t>
  </si>
  <si>
    <t>09.08.003</t>
  </si>
  <si>
    <t>INTERRUPTOR DE 2 TECLAS SIMPLES EM CX.4"X2"-ELETROD.AÇO GALV.A QUENTE</t>
  </si>
  <si>
    <t>09.08.004</t>
  </si>
  <si>
    <t>INTERRUPTOR DE 3 TECLAS SIMPLES EM CX.4"X2"-ELETROD.AÇO GALV.A QUENTE</t>
  </si>
  <si>
    <t>09.08.005</t>
  </si>
  <si>
    <t>INTERRUPTOR DE 1 TECLA BIPOLAR SIMPLES EM CX.4"X2"-ELETROD.DE AÇO GALV.A QUENTE</t>
  </si>
  <si>
    <t>09.08.006</t>
  </si>
  <si>
    <t>2 INTERRUPTORES DE 1 TECLA BIP.SIMPL.CX.4"X4"-ELETR.AÇO GALV.A QUENTE</t>
  </si>
  <si>
    <t>09.08.007</t>
  </si>
  <si>
    <t>INTERRUPTOR DE 1 TECLA PARAL.SIMPL.CX.4"X2"-ELETR.AÇO GALV.A QUENTE</t>
  </si>
  <si>
    <t>09.08.008</t>
  </si>
  <si>
    <t>INTERRUPTOR DE 1 TECLA PARAL.BIP.CX.4"X2"-ELETR.AÇO GALV.A QUENTE</t>
  </si>
  <si>
    <t>09.08.009</t>
  </si>
  <si>
    <t>INTERRUPTOR DE 1 TECLA SIMPL.E TOMADA 2P+T UNIV.CX.4"X4" ELETR.AÇO GALV.A QUENTE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</si>
  <si>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</si>
  <si>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</si>
  <si>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</si>
  <si>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</si>
  <si>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</si>
  <si>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INTERRUPTOR DE 1 TECLA - ELETROD. PVC Ø 25MM AMARELO.</t>
  </si>
  <si>
    <t>09.08.030</t>
  </si>
  <si>
    <t>INTERRUPTOR DE 2 TECLAS - ELETROD. PVC Ø 25MM AMARELO.</t>
  </si>
  <si>
    <t>09.08.032</t>
  </si>
  <si>
    <t>INTERRUPTOR DE 3 TECLAS - ELETROD. PVC Ø 25MM AMARELO.</t>
  </si>
  <si>
    <t>09.08.033</t>
  </si>
  <si>
    <t>2 INTERRUPTORES DE 1 TECLA EM CAIXA 4"X4" - ELETROD. PVC Ø 25MM AMARELO.</t>
  </si>
  <si>
    <t>09.08.034</t>
  </si>
  <si>
    <t>3 INTERRUPTORES DE 1 TECLA EM CAIXA 4"X4" - ELETROD. PVC Ø 25MM AMARELO.</t>
  </si>
  <si>
    <t>09.08.036</t>
  </si>
  <si>
    <t>INTERRUPTOR DE 1 TECLA BIPOLAR EM CAIXA 4"X2" - ELETROD. PVC Ø 25MM AMARELO.</t>
  </si>
  <si>
    <t>09.08.038</t>
  </si>
  <si>
    <t>2 INTERRUPTORES 1 TECLA BIPOLAR EM CAIXA 4"X4 - ELETROD. PVC Ø 25MM AMARELO.</t>
  </si>
  <si>
    <t>09.08.039</t>
  </si>
  <si>
    <t>3 INTERRUPTORES 1 TECLA BIPOLAR EM CAIXA 4"X4 - ELETROD. PVC Ø 25MM AMARELO.</t>
  </si>
  <si>
    <t>09.08.041</t>
  </si>
  <si>
    <t>INTERRUPTOR EM PARALELO EM CAIXA 4"X2" - ELETROD. PVC Ø 25MM AMARELO.</t>
  </si>
  <si>
    <t>09.08.043</t>
  </si>
  <si>
    <t>INTERRUPTOR EM PARALELO BIPOLAR EM CAIXA 4"X2" - ELETROD. PVC Ø 25MM AMARELO.</t>
  </si>
  <si>
    <t>09.08.045</t>
  </si>
  <si>
    <t>INTERRUPTOR DE 1 TECLA E TOMADA 2P+T EM CAIXA 4"X2" - ELETROD. PVC Ø 25MM AMARELO.</t>
  </si>
  <si>
    <t>09.08.046</t>
  </si>
  <si>
    <t>TOMADA 2P+T PADRAO NBR 14136 CORRENTE 10A-250V - ELETROD. PVC Ø 25MM AMARELO.</t>
  </si>
  <si>
    <t>TOMADA 2P+T PADRAO NBR 14136 CORRENTE 20A-250V  - ELETROD. PVC Ø 25MM AMARELO.</t>
  </si>
  <si>
    <t>TOMADA DE PISO 2P+T PADRAO NBR 14136 CORRENTE 10A-250V - ELETROD. PVC Ø 25MM AMARELO.</t>
  </si>
  <si>
    <t>PONTO SECO PARA TELEFONE - ELETROD. PVC Ø 25MM AMARELO.</t>
  </si>
  <si>
    <t>BOTAO PARA CAMPAINHA - ELETROD. PVC Ø 25MM AMARELO.</t>
  </si>
  <si>
    <t>BOTOEIRA PARA ACIONAMENTO DA BOMBA DE INCENDIO</t>
  </si>
  <si>
    <t>09.08.056</t>
  </si>
  <si>
    <t>CIGARRA - ELETROD. PVC Ø 25MM AMARELO.</t>
  </si>
  <si>
    <t>09.08.057</t>
  </si>
  <si>
    <t>PONTO SECO P/ INSTALACAO DE SOM/TV/ALARME - ELETROD. PVC Ø 25MM AMARELO.</t>
  </si>
  <si>
    <t>09.08.058</t>
  </si>
  <si>
    <t>INTERRUPTOR DE 1 TECLA SIMPLES CAIXA 4"X2"-ELETR PVC RÍGIDO</t>
  </si>
  <si>
    <t>09.08.060</t>
  </si>
  <si>
    <t>INTERRUPTOR 2 TECLAS SIMPLES CAIXA DE 4"X2"-ELETR PVC RIGIDO</t>
  </si>
  <si>
    <t>09.08.062</t>
  </si>
  <si>
    <t>INTERRUPTOR 3 TECLAS SIMPLES CAIXA 4"X2"-ELETR PVC RIGIDO</t>
  </si>
  <si>
    <t>09.08.063</t>
  </si>
  <si>
    <t>2 INTERRUPTORES DE 1 TECLA EM CAIXA 4"X4"-ELETRODUTO DE PVC</t>
  </si>
  <si>
    <t>09.08.065</t>
  </si>
  <si>
    <t>3 INTERRUPTORES DE 1 TECLA EM CAIXA 4"X4"-ELETRODUTO DE PVC</t>
  </si>
  <si>
    <t>09.08.066</t>
  </si>
  <si>
    <t>TOMADA INDUSTRIAL DE PAREDE 2P+T 32A 220/240V ESTANQUE IP65-ELETR PVC Ã˜ 25MM AMARELO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</si>
  <si>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</si>
  <si>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</si>
  <si>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</si>
  <si>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</si>
  <si>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</si>
  <si>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09.08.071</t>
  </si>
  <si>
    <t>INTERRUPTOR 1 TECLA PARALELO SIMPLES CAIXA 4"X2"- ELETR PVC RIGIDO</t>
  </si>
  <si>
    <t>09.08.073</t>
  </si>
  <si>
    <t>INTERRUPTOR 1 TECLA PARALELO BIPOLAR CAIXA 4"X2"- ELETR PVC RIGIDO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</si>
  <si>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</si>
  <si>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</si>
  <si>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</si>
  <si>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</si>
  <si>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</si>
  <si>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</si>
  <si>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</si>
  <si>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</si>
  <si>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PONTO SECO PARA TELEFONE-ELETRODUTO DE PVC</t>
  </si>
  <si>
    <t>09.08.082</t>
  </si>
  <si>
    <t>TOMADA DE PISO PARA TEL/LOGICA - ELETRODUTO DE PVC</t>
  </si>
  <si>
    <t>09.08.083</t>
  </si>
  <si>
    <t>BOTAO PARA CIGARRA - ELETRODUTO DE PVC</t>
  </si>
  <si>
    <t>CIGARRA PARA CHAMADA DE AULA - ELETRODUTO DE PVC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</si>
  <si>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</si>
  <si>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</si>
  <si>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</si>
  <si>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</si>
  <si>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</si>
  <si>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</si>
  <si>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</si>
  <si>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</si>
  <si>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</si>
  <si>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32A 220/240V ESTANQUE IP65 ELETR AÇO GALV.A QUENTE</t>
  </si>
  <si>
    <t>09.08.099</t>
  </si>
  <si>
    <t>SERVICOS DE INTERRUPTORES E TOMADAS</t>
  </si>
  <si>
    <t>09.09.025</t>
  </si>
  <si>
    <t>IL-13 REFLETOR PARA LAMPADA DE VAPOR METÁLICO 70W</t>
  </si>
  <si>
    <t>09.09.026</t>
  </si>
  <si>
    <t>IL-14 REFLETOR COM GRADE PARA LAMPADA DE VAPOR METÁLICO 70 W</t>
  </si>
  <si>
    <t>IL-42 LUMINARIA C/ DIFUSOR TRANSPARENTE P/ LAMPADA FLUOR (2X32W)</t>
  </si>
  <si>
    <t>09.09.036</t>
  </si>
  <si>
    <t>IL-57 REFLETOR C/ GRADE P/ VAPOR MET 150W</t>
  </si>
  <si>
    <t>IL-58 ILUMINACAO P/ QUADRA DE ESP. COB. LAMP. VAPOR METALICO (1X250W)</t>
  </si>
  <si>
    <t>IL-05 ARANDELA BLINDADA</t>
  </si>
  <si>
    <t>09.09.046</t>
  </si>
  <si>
    <t>IL-59 ILUMINAÇÃO P/PASSAGEM COBERTA E CIRCULAÇÕES - LAMP.FLUORESC.COMPACTA (1X23W)</t>
  </si>
  <si>
    <t>IL-44 LUMINARIA PARA LAMPADA FLUORESCENTE (1X32W)</t>
  </si>
  <si>
    <t>IL-45 LUMINARIA PARA LAMPADA FLUORESCENTE (2X32W)</t>
  </si>
  <si>
    <t>09.09.054</t>
  </si>
  <si>
    <t>IL-47 LUMINARIA ABERTA C/ REFLETOR E PEND P/FLUOR (1X32W)</t>
  </si>
  <si>
    <t>09.09.055</t>
  </si>
  <si>
    <t>IL-48 LUMINARIA ABERTA C/ REFLETOR E PEND P/FLUOR (2X32W)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</si>
  <si>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</si>
  <si>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</si>
  <si>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</si>
  <si>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</si>
  <si>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</si>
  <si>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</si>
  <si>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</si>
  <si>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</si>
  <si>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</si>
  <si>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</si>
  <si>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</si>
  <si>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</si>
  <si>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</si>
  <si>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</si>
  <si>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</si>
  <si>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</si>
  <si>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</si>
  <si>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</si>
  <si>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</si>
  <si>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</si>
  <si>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</si>
  <si>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</si>
  <si>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</si>
  <si>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</si>
  <si>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</si>
  <si>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</si>
  <si>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</si>
  <si>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</si>
  <si>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</si>
  <si>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</si>
  <si>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</si>
  <si>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</si>
  <si>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</si>
  <si>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</si>
  <si>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</si>
  <si>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</si>
  <si>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</si>
  <si>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</si>
  <si>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IL-83 ILUMINAÇÃO AUTONOMA DE EMERGÊNCIA - LED</t>
  </si>
  <si>
    <t>09.09.099</t>
  </si>
  <si>
    <t>SERVICOS DE ILUMINACAO</t>
  </si>
  <si>
    <t>09.10.002</t>
  </si>
  <si>
    <t>CENTRO DE LUZ EM CAIXA FM - ELETROD. PVC Ø 25MM AMARELO.</t>
  </si>
  <si>
    <t>CENTRO DE LUZ EM CAIXA FM ELETRODUTO DE PVC</t>
  </si>
  <si>
    <t>09.10.011</t>
  </si>
  <si>
    <t>CENTRO DE LUZ EM CONDULETE-ELETRODUTO DE PVC</t>
  </si>
  <si>
    <t>09.10.013</t>
  </si>
  <si>
    <t>CENTRO DE LUZ EM CONDULETE - ELETROD. PVC Ø 25MM AMARELO.</t>
  </si>
  <si>
    <t>09.10.021</t>
  </si>
  <si>
    <t>CENTRO DE LUZ EM PERFILADOS-CAIXA FM</t>
  </si>
  <si>
    <t>09.10.023</t>
  </si>
  <si>
    <t>CENTRO DE LUZ EM PERFILADO-TOMADA DE LIGACAO  - ELETROD. PVC Ø 25MM AMARELO.</t>
  </si>
  <si>
    <t>09.10.024</t>
  </si>
  <si>
    <t>CENTRO DE LUZ EM PERFILADO-TOMADA DE LIGACAO - ELETRODUTO DE PVC</t>
  </si>
  <si>
    <t>09.10.030</t>
  </si>
  <si>
    <t>SENSOR DE PRESENÇA INTERNO</t>
  </si>
  <si>
    <t>09.10.099</t>
  </si>
  <si>
    <t>SERVICOS DE CENTROS DE LUZ</t>
  </si>
  <si>
    <t>09.11.021</t>
  </si>
  <si>
    <t>IL-37 LUMINARIA C/GRADE C/LAMP. VAPOR SÓDIO 150W C/ BRACO ACO GALV.</t>
  </si>
  <si>
    <t>09.11.026</t>
  </si>
  <si>
    <t>IL-50 LUMINARIA VAPOR MET 2X250W C/ POSTE CONCR TUB 11M (QE)</t>
  </si>
  <si>
    <t>IL-52 LUMINARIA P/ VAPOR DE SODIO 1X150W EM POSTE TUB 7M</t>
  </si>
  <si>
    <t>IL-06 LUZ DE OBSTACULO COM LAMPADA</t>
  </si>
  <si>
    <t>09.11.038</t>
  </si>
  <si>
    <t>IL-51 LUMINARIA P/ VAPOR MET P/SOM/ELETR (2X250W)</t>
  </si>
  <si>
    <t>09.11.060</t>
  </si>
  <si>
    <t>IL-30 LUMINARIA EM POSTE H= 2,50 M C/ LAMPADA VAPOR SÓDIO 70W</t>
  </si>
  <si>
    <t>09.11.068</t>
  </si>
  <si>
    <t>IL-53 LUMINARIA P/ VAPOR DE SODIO 1X150W EM POSTE 6M</t>
  </si>
  <si>
    <t>09.11.070</t>
  </si>
  <si>
    <t>IL-54 LUMINARIA P/ VAPOR DE SODIO 2X150W EM POSTE 6M</t>
  </si>
  <si>
    <t>09.11.074</t>
  </si>
  <si>
    <t>IL-64 ILUMINAÇÃO DECORATIVA P/AREA EXTERNA POSTE METÁLICO 4M LAMP. VAPOR SODIO 1X70W</t>
  </si>
  <si>
    <t>09.11.075</t>
  </si>
  <si>
    <t>IL-65 ILUMINAÇÃO DECORATIVA P/AREA EXTERNA POSTE METÁLICO 4M LAMP. FLUOR. 2X36W</t>
  </si>
  <si>
    <t>09.11.076</t>
  </si>
  <si>
    <t>IL-84 PROJETOR COM FACHO SIMÉTRICO OU ASSIMETRICO PARA LAMPADA TUBULAR DE VAPOR DE SÓDIO 1X150W.</t>
  </si>
  <si>
    <t>09.11.077</t>
  </si>
  <si>
    <t>IL-85 PROJETOR COM FACHO SIMÉTRICO OU ASSIMÉTRICO PARA LAMPADA TUBULAR DE VAPOR DE SÓDIO 1X250W.</t>
  </si>
  <si>
    <t>09.11.099</t>
  </si>
  <si>
    <t>EX-01 EXAUSTOR AXIAL DN 40CM</t>
  </si>
  <si>
    <t>09.12.010</t>
  </si>
  <si>
    <t>EXAUSTOR DN 150MM  VAZAO 280 M3HORA COM VENEZIANA AUTOFECHANTE INCLUSIVE DUTO EXAUSTAO USO EXCLUSIVO PADRAO
CRECHE</t>
  </si>
  <si>
    <t>09.12.099</t>
  </si>
  <si>
    <t>SERVICOS DE APARELHOS ELETRICOS</t>
  </si>
  <si>
    <t>09.13.010</t>
  </si>
  <si>
    <t>PP-02 PARA RAIOS FLANKLIN COM MASTRO AÇO GALVANIZADO Ø2" X 3,00M</t>
  </si>
  <si>
    <t>09.13.011</t>
  </si>
  <si>
    <t>PP-03 PARA RAIOS FLANKLIN COM MASTRO AÇO GALVANIZADO  Ø2" X 6,00M</t>
  </si>
  <si>
    <t>BARRA CHATA ACO GALVANIZADO (3/4"X1/8") - CAPTOR P/ PARA RAIOS</t>
  </si>
  <si>
    <t>09.13.018</t>
  </si>
  <si>
    <t>BARRA CHATA ACO GALVANIZADO (3/4"X1/8") - DESCIDA P/ PARA RAIO</t>
  </si>
  <si>
    <t>09.13.025</t>
  </si>
  <si>
    <t>CORDOALHA DE AÇO GALV. A QUENTE 80MM2 (7/16") SOB A TERRA</t>
  </si>
  <si>
    <t>TERRA SIMPLES - 1 HASTE COM CAIXA DE INSPEÇÃO E TAMPA DE CONCRETO</t>
  </si>
  <si>
    <t>09.13.028</t>
  </si>
  <si>
    <t>TERRA SIMPLES 1 HASTE COPERWELD DN 19MM X 3M SEM CAIXA DE INSPEÇAO</t>
  </si>
  <si>
    <t>09.13.030</t>
  </si>
  <si>
    <t>CAIXA SUSPENSA MEDIÇÃO ATERRRAMENTO 4"X2" POLIPROPILENO Ø2''</t>
  </si>
  <si>
    <t>CONEXAO EXOTERMICA CABO/CABO</t>
  </si>
  <si>
    <t>CONEXAO EXOTERMICA CABO/HASTE</t>
  </si>
  <si>
    <t>CONEXAO EXOTERMICA EM ESTRUTURA METALICA</t>
  </si>
  <si>
    <t>RELATORIO DE INSPEÇAO E MEDIÇAO COM LAUDO TECNICO DO SISTEMA DE PROTEÇAO CONTRA DESCARGAS ATMOSFERICAS CONFORME NBR 5419</t>
  </si>
  <si>
    <t>09.13.036</t>
  </si>
  <si>
    <t>09.13.040</t>
  </si>
  <si>
    <t>CORDOALHA DE AÇO GALV. A QUENTE 50 MM2 (3/8") C/SUPORTE.DE FIXAÇÃO.</t>
  </si>
  <si>
    <t>09.13.099</t>
  </si>
  <si>
    <t>SERVICOS DE PARA-RAIOS</t>
  </si>
  <si>
    <t>09.50.001</t>
  </si>
  <si>
    <t>REMOCAO DE OLEO DE DISJUNTOR OU TRANSFORMADOR EM CABINE PRIMARIA</t>
  </si>
  <si>
    <t>09.50.003</t>
  </si>
  <si>
    <t>REMOCAO DE ISOLADOR TIPO DISCO COMPL, INCL GANCHO DE SUSPENSAO OLHAL</t>
  </si>
  <si>
    <t>09.50.004</t>
  </si>
  <si>
    <t>REMOCAO DE BUCHA DE PASSAGEM INT/EXT, OU DE CHAPA P/ BUCHA PASS A.T.</t>
  </si>
  <si>
    <t>09.50.005</t>
  </si>
  <si>
    <t>REMOCAO DE BUCHA DE PASSAGEM PARA NEUTRO EM CABINE PRIMARIA</t>
  </si>
  <si>
    <t>09.50.007</t>
  </si>
  <si>
    <t>REMOCAO DE CANTONEIRA METALICA</t>
  </si>
  <si>
    <t>09.50.008</t>
  </si>
  <si>
    <t>REMOCAO DE ISOLADOR TIPO CASTANHA, INCLUSIVE GANCHO DE SUSTENTACAO</t>
  </si>
  <si>
    <t>09.50.009</t>
  </si>
  <si>
    <t>REMOCAO DE ISOLADOR TIPO PINO PARA A.T., INCLUSIVE PINO</t>
  </si>
  <si>
    <t>09.50.011</t>
  </si>
  <si>
    <t>REMOCAO DE VERGALHAO DE COBRE</t>
  </si>
  <si>
    <t>09.50.013</t>
  </si>
  <si>
    <t>REMOCAO DE MUFLA EXTERNA TRIPOLAR</t>
  </si>
  <si>
    <t>09.50.014</t>
  </si>
  <si>
    <t>REMOCAO DE MUFLA INTERNA TRIPOLAR</t>
  </si>
  <si>
    <t>09.50.016</t>
  </si>
  <si>
    <t>REMOCAO DE CABO DE A.T. TRIPOLAR</t>
  </si>
  <si>
    <t>09.50.018</t>
  </si>
  <si>
    <t>REMOCAO CHAVE SECCION TRIP SECA, COMANDO POR VARA/ESTRIBO FRONTAL</t>
  </si>
  <si>
    <t>09.50.020</t>
  </si>
  <si>
    <t>REMOCAO DE TRANSFORMADOR DE POTENCIAL COMPLETO</t>
  </si>
  <si>
    <t>09.50.022</t>
  </si>
  <si>
    <t>REMOCAO DE DISJUNTOR DE VOLUME NORMAL OU REDUZIDO</t>
  </si>
  <si>
    <t>09.50.023</t>
  </si>
  <si>
    <t>REMOCAO DE MANOPLA DE COMANDO DE DISJUNTOR DE A.T.(ENGRENAGEM INTERNA)</t>
  </si>
  <si>
    <t>09.50.024</t>
  </si>
  <si>
    <t>REMOCAO DE JANELA DE VENTILACAO PADRAO ELETROPAULO</t>
  </si>
  <si>
    <t>09.50.025</t>
  </si>
  <si>
    <t>REMOCAO RELE DE SOBRE-CORRENTE,INFRATENSAO/BOBINA MINIMA DO DISJ A.T.</t>
  </si>
  <si>
    <t>09.50.026</t>
  </si>
  <si>
    <t>REMOCAO DE TRANSFORMADOR DE POTENCIA EM CABINE PRIMARIA</t>
  </si>
  <si>
    <t>09.50.027</t>
  </si>
  <si>
    <t>REMOCAO DE TRANSFORMADOR DE POTENCIA EM POSTE OU ESTALEIRO</t>
  </si>
  <si>
    <t>09.50.029</t>
  </si>
  <si>
    <t>REMOÇÃO DE POSTE DE CONCRETO</t>
  </si>
  <si>
    <t>09.50.030</t>
  </si>
  <si>
    <t>REMOCAO DE PARA-RAIO TIPO CRISTAL VALVE EM POSTE SINGELO OU ESTALEIRO</t>
  </si>
  <si>
    <t>09.50.031</t>
  </si>
  <si>
    <t>REMOCAO DE PARA-RAIO TIPO CRISTAL-VALVE EM CABINE PRIMARIA</t>
  </si>
  <si>
    <t>09.50.032</t>
  </si>
  <si>
    <t>REMOCAO DE CRUZETA DE MADEIRA</t>
  </si>
  <si>
    <t>09.50.033</t>
  </si>
  <si>
    <t>REMOCAO DE MAO FRANCESA</t>
  </si>
  <si>
    <t>09.50.034</t>
  </si>
  <si>
    <t>REMOCAO DE CHAVE FUSIVEL INDICADORA TIPO MATHEUS</t>
  </si>
  <si>
    <t>09.50.036</t>
  </si>
  <si>
    <t>REMOCAO DE SUPORTE DE TRANSFORMADOR EM POSTE SINGELO OU ESTALEIRO</t>
  </si>
  <si>
    <t>09.50.037</t>
  </si>
  <si>
    <t>REMOCAO CINTA FIXACAO DE ELETRODUTO OU SELA P/CRUZETA MAD EM POSTE</t>
  </si>
  <si>
    <t>09.50.039</t>
  </si>
  <si>
    <t>REMOCAO DE CAIXAS DE MEDICAO OU CAIXAS P/ TRANSF. DE CORRENTE</t>
  </si>
  <si>
    <t>09.50.099</t>
  </si>
  <si>
    <t>DEMOLICOES DE ALTA TENSAO</t>
  </si>
  <si>
    <t>09.52.001</t>
  </si>
  <si>
    <t>REMOCAO DE POSTE ACO GALV. OU CAIXA ACO P/ ENTRADA ENERGIA EM B.T.</t>
  </si>
  <si>
    <t>09.52.002</t>
  </si>
  <si>
    <t>REMOCAO DE POSTE DE CONCRETO DE ENTRADA EM B.T.</t>
  </si>
  <si>
    <t>09.52.003</t>
  </si>
  <si>
    <t>REMOCAO DE ARMACAO TIPO BRAQUET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</si>
  <si>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</si>
  <si>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</si>
  <si>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</si>
  <si>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</si>
  <si>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</si>
  <si>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REMOCAO DE TUBULACAO ELETRICA EMBUTIDA ATE 2"</t>
  </si>
  <si>
    <t>09.52.008</t>
  </si>
  <si>
    <t>REMOCAO DE TUBULACAO ELETRICA EMBUTIDA ACIMA DE 2"</t>
  </si>
  <si>
    <t>09.52.009</t>
  </si>
  <si>
    <t>REMOCAO DE TUBULACAO ELETRICA APARENTE ATE 2"</t>
  </si>
  <si>
    <t>09.52.010</t>
  </si>
  <si>
    <t>REMOCAO DE TUBULACAO ELETRICA APARENTE ACIMA 2"</t>
  </si>
  <si>
    <t>09.52.015</t>
  </si>
  <si>
    <t>REMOCAO DE CAIXA PARA FUSIVEL OU TOMADA INSTALADA EM PERFILADOS</t>
  </si>
  <si>
    <t>09.52.016</t>
  </si>
  <si>
    <t>REMOCAO DE CAIXAS ESTAMPADAS</t>
  </si>
  <si>
    <t>09.52.017</t>
  </si>
  <si>
    <t>REMOCAO DE FIO EMBUTIDO ATE 16 MM2</t>
  </si>
  <si>
    <t>09.52.018</t>
  </si>
  <si>
    <t>REMOCAO DE CABO EMBUTIDO ACIMA DE 16 MM2</t>
  </si>
  <si>
    <t>09.52.019</t>
  </si>
  <si>
    <t>REMOCAO DE FIO APARENTE ATE 16 MM2</t>
  </si>
  <si>
    <t>09.52.020</t>
  </si>
  <si>
    <t>REMOCAO DE CABO APARENTE ACIMA DE 16 MM2</t>
  </si>
  <si>
    <t>09.52.021</t>
  </si>
  <si>
    <t>REMOCAO DE TERMINAIS ,CONECTORES DE PRESSAO OU ROLDANAS PARA CABOS</t>
  </si>
  <si>
    <t>09.52.022</t>
  </si>
  <si>
    <t>REMOCAO DE TERMINAIS OU CONECTORES DE SOLDA PARA CABOS</t>
  </si>
  <si>
    <t>09.52.026</t>
  </si>
  <si>
    <t>REMOCAO DE FUNDO OU PORTAS MADEIRA/METAL .P/QUADROS OU CAIXAS PASSAGEM</t>
  </si>
  <si>
    <t>09.52.028</t>
  </si>
  <si>
    <t>REMOCAO DE FECHADURAS TIPO YALE (Q.DISTRIBUICAO)</t>
  </si>
  <si>
    <t>09.52.029</t>
  </si>
  <si>
    <t>REMOCAO DE CHAVES BASE MARMORE,NH UNIPOLAR OU DISJUNT.NO-FUSE EM BT</t>
  </si>
  <si>
    <t>09.52.030</t>
  </si>
  <si>
    <t>REMOCAO DE DISJUNTOR  QUICK-LAG OU BASE P/ FUSIVEL DIAZED EM B.T</t>
  </si>
  <si>
    <t>09.52.034</t>
  </si>
  <si>
    <t>REMOCAO DE BASE OU CHAVE PARA FUSIVEL NH TIPO UNIPOLAR</t>
  </si>
  <si>
    <t>09.52.035</t>
  </si>
  <si>
    <t>REMOCAO DE CHAVE OU BASE NH TRIPOL. OU CHAVE PACCO ROTATIVA EM B.T</t>
  </si>
  <si>
    <t>09.52.037</t>
  </si>
  <si>
    <t>REMOCAO DE CHAVE DE ACAO RAPIDA,COMANDO FRONTAL MONTADO EM PAINEL B.T</t>
  </si>
  <si>
    <t>09.52.039</t>
  </si>
  <si>
    <t>REMOCAO DE BARRAMENTO DE COBRE</t>
  </si>
  <si>
    <t>09.52.099</t>
  </si>
  <si>
    <t>DEMOLICOES DE BAIXA TENSAO</t>
  </si>
  <si>
    <t>09.54.001</t>
  </si>
  <si>
    <t>REMOCAO DE INTERRUPTORES TOMADAS BOTOES DE CAMPAINHA E CIGARRAS</t>
  </si>
  <si>
    <t>09.54.002</t>
  </si>
  <si>
    <t>REMOCAO DE CHAVE AUTOMATICA DA BOIA</t>
  </si>
  <si>
    <t>09.54.003</t>
  </si>
  <si>
    <t>REMOCAO DE CONTACTOR MAGNETICO P/ QUADRO DE COMANDO DE BOMBA RECALQUE</t>
  </si>
  <si>
    <t>09.54.004</t>
  </si>
  <si>
    <t>REMOCAO DE MOTOR BOMBA DE RECALQUE</t>
  </si>
  <si>
    <t>09.54.005</t>
  </si>
  <si>
    <t>REMOCAO AP.ILUM FLUORESC.C/PLAFON E PEND,OU CANOPLA P/ LUM.PENDENTE</t>
  </si>
  <si>
    <t>09.54.006</t>
  </si>
  <si>
    <t>REMOCAO APARELHO ILUMINACAO,PLAFONS E PENDENTES P/LAMPADAS FLUORESC</t>
  </si>
  <si>
    <t>09.54.007</t>
  </si>
  <si>
    <t>REMOCAO DE SOQUETES P/ LAMPADAS INCANDES OU DE CORRENTES P/ PENDENTES</t>
  </si>
  <si>
    <t>09.54.013</t>
  </si>
  <si>
    <t>REMOCAO DE REATORES PARA LAMPADAS HG EM POSTES</t>
  </si>
  <si>
    <t>09.54.014</t>
  </si>
  <si>
    <t>REMOCAO DE AP. ILUMIN. EM POSTES OU DE PROJETORES EM FACHADAS</t>
  </si>
  <si>
    <t>09.54.016</t>
  </si>
  <si>
    <t>REMOCAO DE PROJETORES EM JARDINS OU DE LUZ DE OBSTACULO</t>
  </si>
  <si>
    <t>09.54.017</t>
  </si>
  <si>
    <t>REMOCAO DE ARANDELA EXTERNA EM BRACO DE FERRO</t>
  </si>
  <si>
    <t>09.54.018</t>
  </si>
  <si>
    <t>REMOCAO DO APARELHO A PROVA DE TEMPO, GASES E VAPOR</t>
  </si>
  <si>
    <t>09.54.019</t>
  </si>
  <si>
    <t>REMOCAO DE CRUZETAS DE FERRO PARA FIXACAO DE PROJETORES</t>
  </si>
  <si>
    <t>09.54.020</t>
  </si>
  <si>
    <t>REMOCAO DE POSTE CURVO, INCLUINDO BASES DE FIXACAO</t>
  </si>
  <si>
    <t>09.54.021</t>
  </si>
  <si>
    <t>REMOCAO DE POSTE DE FERRO RETO ENGASTADO NO SOLO</t>
  </si>
  <si>
    <t>09.54.099</t>
  </si>
  <si>
    <t>DEMOLICOES DE APARELHOS E EQUIPAMENTOS</t>
  </si>
  <si>
    <t>09.56.001</t>
  </si>
  <si>
    <t>REMOCAO DE CAPTOR DE PARA-RAIOS TIPO FRANKLIN OU RADIATIVO</t>
  </si>
  <si>
    <t>09.56.003</t>
  </si>
  <si>
    <t>REMOCAO DE BASE E HASTE DE PARA-RAIO</t>
  </si>
  <si>
    <t>09.56.004</t>
  </si>
  <si>
    <t>REMOCAO CABOS E ESTICADORES OU DE BRACADEIRAS P/ 3 ESTAIS EM P.RAIOS</t>
  </si>
  <si>
    <t>09.56.005</t>
  </si>
  <si>
    <t>REMOCAO DE CABO DE COBRE NU</t>
  </si>
  <si>
    <t>09.56.006</t>
  </si>
  <si>
    <t>REMOCAO DE CABO COBRE NU PARA ATERRAMENTO</t>
  </si>
  <si>
    <t>09.56.007</t>
  </si>
  <si>
    <t>REMOCAO DE CONECTOR TIPO SPLIT-BOLDT PARA CABOS DE ATERRAMENTO</t>
  </si>
  <si>
    <t>09.56.009</t>
  </si>
  <si>
    <t>REMOCAO DE BRACADEIRAS PARA PASSAGEM DE CABOS DE COBRE NU</t>
  </si>
  <si>
    <t>09.56.012</t>
  </si>
  <si>
    <t>REMOCAO DE TUBO DE PROTECAO DE CABO DE COBRE NU INCL. FIXACOES</t>
  </si>
  <si>
    <t>09.56.099</t>
  </si>
  <si>
    <t>DEMOLICOES DE PARA-RAIOS E ATERRAMENTO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</si>
  <si>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</si>
  <si>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</si>
  <si>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</si>
  <si>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</si>
  <si>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</si>
  <si>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</si>
  <si>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</si>
  <si>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</si>
  <si>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</si>
  <si>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</si>
  <si>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</si>
  <si>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</si>
  <si>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</si>
  <si>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</si>
  <si>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</si>
  <si>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</si>
  <si>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09.60.020</t>
  </si>
  <si>
    <t>RETIRADA DE TRANSFORMADOR DE POTENCIAL COMPLETO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</si>
  <si>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</si>
  <si>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</si>
  <si>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</si>
  <si>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</si>
  <si>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09.60.026</t>
  </si>
  <si>
    <t>RETIRADA DE TRANSFORMADOR DE POTENCIA EM CABINE PRIMARIA</t>
  </si>
  <si>
    <t>09.60.027</t>
  </si>
  <si>
    <t>RETIRADA DE TRANSFORMADOR DE POTENCIA EM POSTE OU ESTALEIRO</t>
  </si>
  <si>
    <t>09.60.029</t>
  </si>
  <si>
    <t>RETIRADA DE POSTE DE CONCRETO</t>
  </si>
  <si>
    <t>09.60.034</t>
  </si>
  <si>
    <t>RETIRADA DE CHAVE FUSIVEL INDICADORA TIPO MATHEUS</t>
  </si>
  <si>
    <t>09.60.099</t>
  </si>
  <si>
    <t>RETIRADAS DE ALTA TENSAO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</si>
  <si>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</si>
  <si>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</si>
  <si>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</si>
  <si>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</si>
  <si>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</si>
  <si>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</si>
  <si>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</si>
  <si>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</si>
  <si>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</si>
  <si>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</si>
  <si>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</si>
  <si>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</si>
  <si>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</si>
  <si>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</si>
  <si>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</si>
  <si>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</si>
  <si>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</si>
  <si>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</si>
  <si>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</si>
  <si>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</si>
  <si>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</si>
  <si>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</si>
  <si>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</si>
  <si>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</si>
  <si>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</si>
  <si>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</si>
  <si>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</si>
  <si>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09.62.099</t>
  </si>
  <si>
    <t>RETIRADAS DE BAIXA TENSAO</t>
  </si>
  <si>
    <t>09.64.004</t>
  </si>
  <si>
    <t>RETIRADA DE MOTOR DE BOMBA DE RECALQUE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</si>
  <si>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</si>
  <si>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</si>
  <si>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</si>
  <si>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</si>
  <si>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</si>
  <si>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</si>
  <si>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</si>
  <si>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</si>
  <si>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</si>
  <si>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</si>
  <si>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</si>
  <si>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</si>
  <si>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</si>
  <si>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</si>
  <si>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</si>
  <si>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</si>
  <si>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09.64.099</t>
  </si>
  <si>
    <t>RETIRADAS DE APARELHOS E EQUIPAMENTOS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</si>
  <si>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</si>
  <si>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</si>
  <si>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</si>
  <si>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</si>
  <si>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</si>
  <si>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</si>
  <si>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</si>
  <si>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</si>
  <si>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</si>
  <si>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</si>
  <si>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</si>
  <si>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</si>
  <si>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</si>
  <si>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</si>
  <si>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09.66.099</t>
  </si>
  <si>
    <t>RETIRADAS DE PARA-RAIOS E ATERRAMENTOS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</si>
  <si>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</si>
  <si>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</si>
  <si>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</si>
  <si>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</si>
  <si>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</si>
  <si>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</si>
  <si>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</si>
  <si>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</si>
  <si>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</si>
  <si>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</si>
  <si>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</si>
  <si>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</si>
  <si>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</si>
  <si>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</si>
  <si>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</si>
  <si>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</si>
  <si>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</si>
  <si>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</si>
  <si>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</si>
  <si>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</si>
  <si>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</si>
  <si>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</si>
  <si>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</si>
  <si>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09.70.099</t>
  </si>
  <si>
    <t>RECOLOCACOES DE ALTA TENSAO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</si>
  <si>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</si>
  <si>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</si>
  <si>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</si>
  <si>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</si>
  <si>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</si>
  <si>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</si>
  <si>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</si>
  <si>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</si>
  <si>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</si>
  <si>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</si>
  <si>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</si>
  <si>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</si>
  <si>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</si>
  <si>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</si>
  <si>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</si>
  <si>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</si>
  <si>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</si>
  <si>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</si>
  <si>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</si>
  <si>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</si>
  <si>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</si>
  <si>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</si>
  <si>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</si>
  <si>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</si>
  <si>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</si>
  <si>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</si>
  <si>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</si>
  <si>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</si>
  <si>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</si>
  <si>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09.72.099</t>
  </si>
  <si>
    <t>RECOLOCACOES DE BAIXA TENSAO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</si>
  <si>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</si>
  <si>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</si>
  <si>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</si>
  <si>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</si>
  <si>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</si>
  <si>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FLUORESCENTES</t>
  </si>
  <si>
    <t>09.74.015</t>
  </si>
  <si>
    <t>RECOLOCAÇÃO DE PROJ.EM FACHADAS OU AP.ILUMIN.A PROVA DE TEMPO</t>
  </si>
  <si>
    <t>09.74.017</t>
  </si>
  <si>
    <t>RECOLOCAÇÃO DE ARANDELA EXTERNA EM BRACO DE FERRO</t>
  </si>
  <si>
    <t>09.74.018</t>
  </si>
  <si>
    <t>RECOLOCAÇÃO DE APARELHOS DE ILUMINAÇÃO EM POSTE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</si>
  <si>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</si>
  <si>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</si>
  <si>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</si>
  <si>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</si>
  <si>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</si>
  <si>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</si>
  <si>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09.74.099</t>
  </si>
  <si>
    <t>RECOLOCACOES DE APARELHOS E EQUIPAMENTOS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</si>
  <si>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</si>
  <si>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</si>
  <si>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</si>
  <si>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</si>
  <si>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</si>
  <si>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</si>
  <si>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</si>
  <si>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</si>
  <si>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</si>
  <si>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</si>
  <si>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</si>
  <si>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</si>
  <si>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09.76.099</t>
  </si>
  <si>
    <t>RECOLOCACOES DE PARA-RAIOS E ATERRAMENTO</t>
  </si>
  <si>
    <t>09.80.001</t>
  </si>
  <si>
    <t>OLEO P/DISJUNTOR EM TRANSFOMADOR DE ALTA TENSAO EM CABINE</t>
  </si>
  <si>
    <t>09.80.002</t>
  </si>
  <si>
    <t>OLEO PARA TRANSFORMADOR DE ALTA TENSAO EM POSTE SINGELO OU ESTALEIRO</t>
  </si>
  <si>
    <t>09.80.003</t>
  </si>
  <si>
    <t>ISOLADOR TIPO DISCO 15 KV 6" (150 MM)</t>
  </si>
  <si>
    <t>09.80.004</t>
  </si>
  <si>
    <t>CHAPA DE FERRO DE 1,50 X 0,50 M PARA BUCHA DE PASSAGEM</t>
  </si>
  <si>
    <t>BUCHA PARA PASSAGEM INTERNA/EXTERNA COM ISOLACAO PARA 15 KV</t>
  </si>
  <si>
    <t>09.80.006</t>
  </si>
  <si>
    <t>BUCHA DE PASSAGEM PARA NEUTRO</t>
  </si>
  <si>
    <t>09.80.007</t>
  </si>
  <si>
    <t>CANTONEIRA DE FERRO 1 1/2" X 1 1/2" X 1/8"</t>
  </si>
  <si>
    <t>09.80.008</t>
  </si>
  <si>
    <t>JANELA DE VENTILACAO PADRAO ELETROPAULO DE 0,40 X 0,40 X 0,15 M</t>
  </si>
  <si>
    <t>ISOLADOR TIPO PINO PARA 15 KV, INCLUSIVE PINO, INSTALADO EM CABINE</t>
  </si>
  <si>
    <t>09.80.011</t>
  </si>
  <si>
    <t>ISOLADOR TIPO PINO PARA 15 KV, INCLUSIVE PINO, INSTALADO EM POSTE</t>
  </si>
  <si>
    <t>VERGALHAO DE COBRE DE 3/8" (10MM)</t>
  </si>
  <si>
    <t>09.80.013</t>
  </si>
  <si>
    <t>VERGALHAO DE COBRE DE 1/2" (12,5MM)</t>
  </si>
  <si>
    <t>TERMINAL OU CONECTOR PARA VERGALHAO DE COBRE DE 3/8" (10 MM2)</t>
  </si>
  <si>
    <t>09.80.015</t>
  </si>
  <si>
    <t>TERMINAL OU CONECTOR PARA VERGALHAO DE COBRE DE 1/2" (12,5 MM2)</t>
  </si>
  <si>
    <t>MUFLA TERMINAL UNIPOLAR EXTERNA P/ CABO ISOLAÇÃO XLPE 15KV ATE 35MM2</t>
  </si>
  <si>
    <t>MUFLA TERMINAL UNIPOLAR INTERNA P/ CABO ISOLAÇÃO XLPE 15KV ATE 35MM2</t>
  </si>
  <si>
    <t>CABO SECO TRIPOLAR (THV SINTENAX) 3X25 MM2 / 15KV</t>
  </si>
  <si>
    <t>09.80.022</t>
  </si>
  <si>
    <t>CABO SECO TRIPOLAR (THV SINTENAX) 3 X 35 MM2 / 15KV</t>
  </si>
  <si>
    <t>09.80.023</t>
  </si>
  <si>
    <t>CABO SECO UNIPOLAR (THV SINTENAX) 16 MM2/15 KV</t>
  </si>
  <si>
    <t>09.80.024</t>
  </si>
  <si>
    <t>CABO DE POTENCIA UNIPOLAR ISOLAÇÃO XLPE CLASSE 15KV 25MM2</t>
  </si>
  <si>
    <t>09.80.025</t>
  </si>
  <si>
    <t>CABO DE POTENCIA UNIPOLAR ISOLAÇÃO XLPE CLASSE 15KV 35MM2</t>
  </si>
  <si>
    <t>CHAVE SECCIONADORA TRIPOLAR SECA PARA 200A/15 KV C/ CMD PROLONGADO</t>
  </si>
  <si>
    <t>CHAVE FUSIVEL INDIC 'MATHEUS' P/100 A/15 KV RUPTURA 1200A POSTE/ESTAL</t>
  </si>
  <si>
    <t>09.80.030</t>
  </si>
  <si>
    <t>CHAVE FUSIVEL INDIC 'MATHEUS' P/100A/15 KV RUPTURA 1200A EM CABINE</t>
  </si>
  <si>
    <t>09.80.033</t>
  </si>
  <si>
    <t>TRANSFORMADOR DE CORRENTE PARA M.T. 15 KV</t>
  </si>
  <si>
    <t>09.80.034</t>
  </si>
  <si>
    <t>TRANSFORMADOR DE POTENCIAL 400 W/220V COM FUSIVEL DE M.T. 15 KV</t>
  </si>
  <si>
    <t>09.80.036</t>
  </si>
  <si>
    <t>DISJUNTOR VOL REDUZIDO OLEO 15KV/250 PL15B MVA 630 ACION. MANUAL - COMPLETO</t>
  </si>
  <si>
    <t>09.80.038</t>
  </si>
  <si>
    <t>BOBINA MINIMA DO DISJUNTOR</t>
  </si>
  <si>
    <t>09.80.039</t>
  </si>
  <si>
    <t>RELE FALTA-DE-FASE TRIFASICO TIPO ST 220/110 V PEXTRON OU SIMILAR</t>
  </si>
  <si>
    <t>09.80.040</t>
  </si>
  <si>
    <t>RELE PRIMARIO DE SOBRECORRENTE P/DISJ. DE MEDIA TENSAO</t>
  </si>
  <si>
    <t>09.80.041</t>
  </si>
  <si>
    <t>MANOPLA DE COMANDO DE DISJUNTOR DE A. T.</t>
  </si>
  <si>
    <t>TAPETE DE BORRACHA DE 100 X 100 X 0,5 CM</t>
  </si>
  <si>
    <t>LUVA DE BORRACHA PARA A.T. 20 KV</t>
  </si>
  <si>
    <t>VARA MANOPLA DE FENOLITE DE 2,70 M P/ CHAVE SECCIONADORA - 15 KV</t>
  </si>
  <si>
    <t>SELA PARA CRUZETA DE MADEIRA</t>
  </si>
  <si>
    <t>09.80.049</t>
  </si>
  <si>
    <t>SUPORTE DE TRANSFORMADOR EM POSTE  OU ESTALEIRO</t>
  </si>
  <si>
    <t>CRUZETA DE MADEIRA DE 2400 MM</t>
  </si>
  <si>
    <t>MAO FRANCESA DE 700 MM</t>
  </si>
  <si>
    <t>09.80.052</t>
  </si>
  <si>
    <t>CAIXA PARA TRANSFORMADOR DE CORRENTE PADRAO ELEKTRO</t>
  </si>
  <si>
    <t>09.80.053</t>
  </si>
  <si>
    <t>CAIXA DE MEDICAO PADRAO ELEKTRO - 0,70 X 0,60 X 0,25 M</t>
  </si>
  <si>
    <t>09.80.055</t>
  </si>
  <si>
    <t>TRANSF-POT 45 KVA-M.T.13,2(5%)B.T.220/127V(5%)EM POSTE/ESTALEIRO</t>
  </si>
  <si>
    <t>09.80.057</t>
  </si>
  <si>
    <t>TRANSF-POT 75 KVA-M.T.13,2 KV(5%)B.T.220/127V(5%)EM POSTE/ESTALEIRO</t>
  </si>
  <si>
    <t>09.80.058</t>
  </si>
  <si>
    <t>TRANSF-POT 112,5 KVA-M.T.13,2 KV(5%)220/127V(5%) EM POSTE /ESTALEIRO</t>
  </si>
  <si>
    <t>09.80.059</t>
  </si>
  <si>
    <t>TRANSF-POT 112,5 KVA-M.T.13,2 KV(5%)B.T.220/127V(5%) EM CABINE</t>
  </si>
  <si>
    <t>09.80.060</t>
  </si>
  <si>
    <t>TRANSF-POT 150 KVA-M.T.13,2 KV(5%) B.T. 220/127V(5%) EM CABINE</t>
  </si>
  <si>
    <t>09.80.061</t>
  </si>
  <si>
    <t>TRANSF-POT 225 KVA-M.T.13,2 KV(5%)B.T. 220/127(5%) EM CABINE</t>
  </si>
  <si>
    <t>TRANSF-POT 300 KVA-M.T.13,2 KV(5%)B.T. 220/127(5%) EM CABINE</t>
  </si>
  <si>
    <t>09.80.063</t>
  </si>
  <si>
    <t>TRANSF-POT 500 KVA-M.T.13,2 KV(5%)B.T. 220/127V(5%) EM CABINE</t>
  </si>
  <si>
    <t>09.80.064</t>
  </si>
  <si>
    <t>MUDANCA DE TAP DO TRANSFORMADOR</t>
  </si>
  <si>
    <t>09.80.065</t>
  </si>
  <si>
    <t>LIMPEZA DE POSTO PRIMARIO E PINTURA DOS BARRAMENTOS</t>
  </si>
  <si>
    <t>09.80.071</t>
  </si>
  <si>
    <t>CAPACITOR   PARA CORRECAO DO FATOR DE POTENCIA 5 KVAR-220/60HZ</t>
  </si>
  <si>
    <t>09.80.074</t>
  </si>
  <si>
    <t>CAPACITOR   PARA CORRECAO DO FATOR DE POTENCIA 7,5 KVAR-220V/60HZ</t>
  </si>
  <si>
    <t>09.80.076</t>
  </si>
  <si>
    <t>CAPACITOR   PARA CORRECAO DO FATOR DE POTENCIA 10KVAR - 220 V/60HZ</t>
  </si>
  <si>
    <t>09.80.078</t>
  </si>
  <si>
    <t>CAPACITOR   PARA CORRECAO DO FATOR DE POTENCIA 12,5 KVAR-220V/60HZ</t>
  </si>
  <si>
    <t>PLACA DE AVISO EM CABINE PRIMARIA</t>
  </si>
  <si>
    <t>OUTROS SERVICOS EM ALTA TENSAO - CONSERVACAO</t>
  </si>
  <si>
    <t>09.82.001</t>
  </si>
  <si>
    <t>POSTE DE ACO GALVANIZADO DE 3 1/2" X 6,00 M</t>
  </si>
  <si>
    <t>09.82.004</t>
  </si>
  <si>
    <t>CABECOTE TIPO TELEFONICA</t>
  </si>
  <si>
    <t>09.82.005</t>
  </si>
  <si>
    <t>BRAQUET COM 2 ISOLADORES PARA B.T.</t>
  </si>
  <si>
    <t>09.82.006</t>
  </si>
  <si>
    <t>BRAQUET COM 3 ISOLADORES PARA B.T.</t>
  </si>
  <si>
    <t>09.82.007</t>
  </si>
  <si>
    <t>BRAQUET COM 4 ISOLADORES PARA B.T.</t>
  </si>
  <si>
    <t>09.82.009</t>
  </si>
  <si>
    <t>CAIXA ESTAMPADA 4" X 2"</t>
  </si>
  <si>
    <t>CAIXA ESTAMPADA 4" X 4"</t>
  </si>
  <si>
    <t>09.82.011</t>
  </si>
  <si>
    <t>BRACADEIRA PARA FIXACAO DE ELETRODUTO</t>
  </si>
  <si>
    <t>09.82.025</t>
  </si>
  <si>
    <t>TERMINAL OU CONECTOR DE PRESSAO PARA CABO 10MM</t>
  </si>
  <si>
    <t>09.82.026</t>
  </si>
  <si>
    <t>TERMINAL OU CONECTOR DE PRESSAO PARA CABO 16MM</t>
  </si>
  <si>
    <t>09.82.027</t>
  </si>
  <si>
    <t>TERMINAL OU CONECTOR DE PRESSAO PARA CABO 25MM</t>
  </si>
  <si>
    <t>09.82.028</t>
  </si>
  <si>
    <t>TERMINAL OU CONECTOR DE PRESSAO PARA CABO 35MM</t>
  </si>
  <si>
    <t>TERMINAL OU CONECTOR DE PRESSAO PARA CABO 50MM</t>
  </si>
  <si>
    <t>09.82.030</t>
  </si>
  <si>
    <t>TERMINAL OU CONECTOR DE PRESSAO PARA CABO 70MM</t>
  </si>
  <si>
    <t>09.82.031</t>
  </si>
  <si>
    <t>TERMINAL OU CONECTOR DE PRESSAO PARA CABO 95MM</t>
  </si>
  <si>
    <t>09.82.032</t>
  </si>
  <si>
    <t>TERMINAL OU CONECTOR DE PRESSAO PARA CABO 120MM</t>
  </si>
  <si>
    <t>09.82.033</t>
  </si>
  <si>
    <t>TERMINAL OU CONECTOR DE PRESSAO PARA CABO 150MM</t>
  </si>
  <si>
    <t>09.82.034</t>
  </si>
  <si>
    <t>TERMINAL OU CONECTOR DE PRESSAO PARA CABO 185MM</t>
  </si>
  <si>
    <t>09.82.035</t>
  </si>
  <si>
    <t>TERMINAL OU CONECTOR DE PRESSAO PARA CABO 240MM</t>
  </si>
  <si>
    <t>09.82.042</t>
  </si>
  <si>
    <t>BASE DE CHAPA DE FERRO N 14 PARA FIXACAO DE DISJUNTOR NO Q.D.</t>
  </si>
  <si>
    <t>09.82.046</t>
  </si>
  <si>
    <t>FECHADURA TIPO YALE</t>
  </si>
  <si>
    <t>09.82.084</t>
  </si>
  <si>
    <t>CHAVE BLINDADA COM FUSIVEIS DE 3 X 30 A - B.T.</t>
  </si>
  <si>
    <t>09.82.085</t>
  </si>
  <si>
    <t>CHAVE BLINDADA COM FUSIVEIS DE 3 X 60 A - B.T.</t>
  </si>
  <si>
    <t>09.82.086</t>
  </si>
  <si>
    <t>CHAVE BLINDADA COM FUSIVEIS DE 3X100 A - B.T.</t>
  </si>
  <si>
    <t>09.82.087</t>
  </si>
  <si>
    <t>CHAVE BLINDADA COM FUSIVEIS DE 3X200 A - B.T.</t>
  </si>
  <si>
    <t>09.82.090</t>
  </si>
  <si>
    <t>CHAVE SECCIONADORA NH 3X125A COM FUSIVEIS</t>
  </si>
  <si>
    <t>09.82.091</t>
  </si>
  <si>
    <t>CHAVE SECCIONADORA NH 3X250A COM FUSIVEIS</t>
  </si>
  <si>
    <t>09.82.092</t>
  </si>
  <si>
    <t>CHAVE SECCIONADORA NH 3X400A COM FUSIVEIS</t>
  </si>
  <si>
    <t>09.82.093</t>
  </si>
  <si>
    <t>CHAVE SECCIONADORA NH 3X600A COM FUSIVEIS</t>
  </si>
  <si>
    <t>09.82.095</t>
  </si>
  <si>
    <t>PERFILADO EM CHAPA DE ACO 38X38MM</t>
  </si>
  <si>
    <t>09.82.099</t>
  </si>
  <si>
    <t>OUTROS SERVICOS DE BAIXA TENSAO</t>
  </si>
  <si>
    <t>09.83.001</t>
  </si>
  <si>
    <t>CH.SEC.DE ACAO RAP.SOBRE CARGA COMANDO FRONTAL 3X100 A PAINEL BL.B.T</t>
  </si>
  <si>
    <t>09.83.002</t>
  </si>
  <si>
    <t>CH.SECCION. AÇAO RAPIDA SOBRECARGA COMANDO FRONTAL 3X250A PAINEL BL.BT</t>
  </si>
  <si>
    <t>09.83.003</t>
  </si>
  <si>
    <t>CH.SEC.DE ACAO RAP.SOBRE CARGA COMANDO FRONTAL 3X400 A PAINEL BL.B.T</t>
  </si>
  <si>
    <t>09.83.004</t>
  </si>
  <si>
    <t>CH.SEC.DE ACAO RAP.SOBRE CARGA COMANDO FRONTAL 3X630 A PAINEL BL.B.T</t>
  </si>
  <si>
    <t>09.83.013</t>
  </si>
  <si>
    <t>FUSIVEL NH 01 DE 160A RETARDADO</t>
  </si>
  <si>
    <t>09.83.014</t>
  </si>
  <si>
    <t>FUSIVEL NH DE 300 A 400A</t>
  </si>
  <si>
    <t>09.83.015</t>
  </si>
  <si>
    <t>FUSIVEL NH DE 425 A 630 A</t>
  </si>
  <si>
    <t>09.83.016</t>
  </si>
  <si>
    <t>FUSIVEL NH ATE 125A</t>
  </si>
  <si>
    <t>09.83.017</t>
  </si>
  <si>
    <t>FUSIVEL NH DE 200 A 250A</t>
  </si>
  <si>
    <t>09.83.033</t>
  </si>
  <si>
    <t>BARRA DE COBRE PARA NEUTRO - 200 A</t>
  </si>
  <si>
    <t>09.83.034</t>
  </si>
  <si>
    <t>BARRA DE COBRE PARA NEUTRO - 400 A</t>
  </si>
  <si>
    <t>09.83.035</t>
  </si>
  <si>
    <t>BARRA DE COBRE PARA NEUTRO - 600 A</t>
  </si>
  <si>
    <t>09.83.036</t>
  </si>
  <si>
    <t>BARRA DE COBRE PARA NEUTRO - 30 A</t>
  </si>
  <si>
    <t>09.83.037</t>
  </si>
  <si>
    <t>BARRA DE COBRE PARA NEUTRO - 60 A</t>
  </si>
  <si>
    <t>BARRA DE COBRE PARA NEUTRO - 100 A</t>
  </si>
  <si>
    <t>09.83.050</t>
  </si>
  <si>
    <t>BOTOEIRA LIGA-DESLIGA PARA COMANDO DA BOMBA DE RECALQUE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</si>
  <si>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</si>
  <si>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</si>
  <si>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</si>
  <si>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</si>
  <si>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</si>
  <si>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</si>
  <si>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</si>
  <si>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</si>
  <si>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</si>
  <si>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</si>
  <si>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</si>
  <si>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09.83.070</t>
  </si>
  <si>
    <t>RELE BIMETALICO DE SOBRECORRENTE FAIXA AJUSTAVEL DE 6,3A - 10A PARA QD.COMANDO BOMBA RECALQUE</t>
  </si>
  <si>
    <t>09.83.071</t>
  </si>
  <si>
    <t>RELE BIMETALICO DE SOBRECORRENTE FAIXA AJUSTAVEL DE 8,0A - 12,5A PARA QD.COMANDO BOMBA RECALQUE</t>
  </si>
  <si>
    <t>09.83.072</t>
  </si>
  <si>
    <t>RELE BIMETALICO DE SOBRECORRENTE FAIXA AJUSTAVEL DE 10A - 16A PARA QD.COMANDO BOMBA RECALQUE</t>
  </si>
  <si>
    <t>09.83.073</t>
  </si>
  <si>
    <t>RELE BIMETALICO DE SOBRECORRENTE FAIXA AJUSTAVEL DE 16A - 25A PARA QD.COMANDO BOMBA RECALQUE</t>
  </si>
  <si>
    <t>09.83.077</t>
  </si>
  <si>
    <t>CONTACTOR TRIPOLAR ATE 9A PARA QD.COMANDO BOMBA RECALQUE</t>
  </si>
  <si>
    <t>09.83.078</t>
  </si>
  <si>
    <t>CONTACTOR TRIPOLAR ATE 12A PARA QD.COMANDO BOMBA RECALQUE</t>
  </si>
  <si>
    <t>09.83.079</t>
  </si>
  <si>
    <t>CONTACTOR TRIPOLAR ATE 16A PARA QD.COMANDO BOMBA RECALQUE</t>
  </si>
  <si>
    <t>09.83.080</t>
  </si>
  <si>
    <t>CONTACTOR TRIPOLAR ATE 25A PARA QD.COMANDO BOMBA RECALQUE</t>
  </si>
  <si>
    <t>09.83.099</t>
  </si>
  <si>
    <t>09.84.001</t>
  </si>
  <si>
    <t>INTERRUPTOR DE 1 TECLA</t>
  </si>
  <si>
    <t>09.84.002</t>
  </si>
  <si>
    <t>INTERRUPTOR DE 2 TECLAS</t>
  </si>
  <si>
    <t>09.84.003</t>
  </si>
  <si>
    <t>INTERRUPTOR DE 3 TECLAS</t>
  </si>
  <si>
    <t>09.84.004</t>
  </si>
  <si>
    <t>INTERRUPTOR PARALELO</t>
  </si>
  <si>
    <t>09.84.009</t>
  </si>
  <si>
    <t>TOMADA 2P+T PADRAO NBR 14136 CORRENTE 10A-250V</t>
  </si>
  <si>
    <t>09.84.010</t>
  </si>
  <si>
    <t>TOMADA 2P+T PADRAO NBR 14136 CORRENTE 20A-250V</t>
  </si>
  <si>
    <t>09.84.017</t>
  </si>
  <si>
    <t>BOTAO DE CAMPAINHA</t>
  </si>
  <si>
    <t>ESPELHO DE 4'X2'</t>
  </si>
  <si>
    <t>09.84.021</t>
  </si>
  <si>
    <t>ESPELHO 4'X4'</t>
  </si>
  <si>
    <t>09.84.030</t>
  </si>
  <si>
    <t>CIGARRA TIPO FABRICA</t>
  </si>
  <si>
    <t>09.84.035</t>
  </si>
  <si>
    <t>PLAFON DE ALUMINIO DE SOBREPOR - BOCA 10 PARA GLOBO TIPO BRASIL</t>
  </si>
  <si>
    <t>09.84.037</t>
  </si>
  <si>
    <t>CALHA DA LUMINARIA P/LAMPADA FLUOR. 2X32W C/DIFUSOR E SOQUETE (IL-42)</t>
  </si>
  <si>
    <t>09.84.038</t>
  </si>
  <si>
    <t>CALHA DA LUMINARIA P/LAMPADA FLUOR. 1X32W C/REFLETOR ALUM. E SOQUETE (IL-44)</t>
  </si>
  <si>
    <t>09.84.039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</si>
  <si>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</si>
  <si>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</si>
  <si>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</si>
  <si>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</si>
  <si>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</si>
  <si>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09.84.042</t>
  </si>
  <si>
    <t>ADEQUAÇÃO DE LUMINARIA FLUORESCENTE 1X32W PARA LED  TUBULAR POLICARBONATO 18W TEMPERATURA DE COR 4000ºK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</si>
  <si>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</si>
  <si>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</si>
  <si>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</si>
  <si>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</si>
  <si>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09.84.049</t>
  </si>
  <si>
    <t>ADEQUAÇÃO DE LUMINARIA FLUORESCENTE 2X32W PARA LED TUBULAR POLICARBONATO 18W  TEMPERATURA DE COR 4000ºK</t>
  </si>
  <si>
    <t>09.84.050</t>
  </si>
  <si>
    <t>RECEPTACULO PORCELANA  P/LAMP FLUORESC. COMPACTA ROSCA E-27</t>
  </si>
  <si>
    <t>09.84.051</t>
  </si>
  <si>
    <t>RECEPTACULO P/LAMPADA HG OU MHL P/LUMINARIA EXT.OU PROJ-ROSCA E-40</t>
  </si>
  <si>
    <t>09.84.052</t>
  </si>
  <si>
    <t>SOQUETE P/LAMPADA FLUORESCENTE TIPO ANTI-VIBR. S/PORTA-STAR</t>
  </si>
  <si>
    <t>09.84.054</t>
  </si>
  <si>
    <t>PORTA LAMP ROSCA E-27 P/PLAFON PEND,EM BAQUELITE,FIX.P/ROSCA 1/8"</t>
  </si>
  <si>
    <t>09.84.055</t>
  </si>
  <si>
    <t>PORTA LAMP ROSCA E-27,PORCEL.C/FLANGE FIX.P/PRATO FIX.P/ROSCA 3/8" GAS</t>
  </si>
  <si>
    <t>09.84.060</t>
  </si>
  <si>
    <t>CORRENTE PARA PENDENTE DE APARELHO PARA ILUMINACAO</t>
  </si>
  <si>
    <t>09.84.061</t>
  </si>
  <si>
    <t>ADEQUAÇÃO DE LUMINARIA FLUORESCENTE 1X32W PARA LED TUBULAR VIDRO 18W TEMPERATURA DE COR 4000ºK</t>
  </si>
  <si>
    <t>09.84.062</t>
  </si>
  <si>
    <t>ADEQUAÇÃO DE LUMINARIA FLUORESCENTE 2X32W PARA LED TUBULAR VIDRO 18W  TEMPERATURA DE COR 4000ºK</t>
  </si>
  <si>
    <t>09.84.070</t>
  </si>
  <si>
    <t>CANOPLA DE FIXACAO PARA PENDENTE DE LUMINARIA FLUORESCENTE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</si>
  <si>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</si>
  <si>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</si>
  <si>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</si>
  <si>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</si>
  <si>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</si>
  <si>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</si>
  <si>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</si>
  <si>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</si>
  <si>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</si>
  <si>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</si>
  <si>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</si>
  <si>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</si>
  <si>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</si>
  <si>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</si>
  <si>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</si>
  <si>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</si>
  <si>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</si>
  <si>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</si>
  <si>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</si>
  <si>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REATOR PARA LAMPADA HG - 220V/250W</t>
  </si>
  <si>
    <t>09.84.099</t>
  </si>
  <si>
    <t>OUTROS SERVICOS DE APARELHOS E EQUIPAMENTOS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</si>
  <si>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</si>
  <si>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</si>
  <si>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</si>
  <si>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</si>
  <si>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</si>
  <si>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</si>
  <si>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</si>
  <si>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</si>
  <si>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</si>
  <si>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</si>
  <si>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</si>
  <si>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</si>
  <si>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</si>
  <si>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</si>
  <si>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09.84.107</t>
  </si>
  <si>
    <t>ADEQUAÇÃO DE LUMINARIA FLUORESCENTE 4X16W PARA LED TUBULAR VIDRO 10W  TEMPERATURA DE COR 4000ºK</t>
  </si>
  <si>
    <t>09.84.108</t>
  </si>
  <si>
    <t>ADEQUAÇÃO DE LUMINARIA FLUORESCENTE 2X16W PARA LED TUBULAR VIDRO 10W TEMPERATURA DE COR 4000ºK</t>
  </si>
  <si>
    <t>09.84.109</t>
  </si>
  <si>
    <t>ADEQUAÇÃO DE LUMINARIA FLUORESCENTE 4X16W PARA LED TUBULAR POLICARBONATO 10W  TEMPERATURA DE COR 4000ºK</t>
  </si>
  <si>
    <t>09.84.110</t>
  </si>
  <si>
    <t>ADEQUAÇÃO DE LUMINARIA FLUORESCENTE 2X16W PARA LED TUBULAR POLICARBONATO 10W TEMPERATURA DE COR 4000ºK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</si>
  <si>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</si>
  <si>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</si>
  <si>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</si>
  <si>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</si>
  <si>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</si>
  <si>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</si>
  <si>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</si>
  <si>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</si>
  <si>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</si>
  <si>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</si>
  <si>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</si>
  <si>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</si>
  <si>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</si>
  <si>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</si>
  <si>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</si>
  <si>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</si>
  <si>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</si>
  <si>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</si>
  <si>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</si>
  <si>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LUMIN. BLINDADA ARANDELA P/ LAMP. MISTA 160 W</t>
  </si>
  <si>
    <t>09.85.024</t>
  </si>
  <si>
    <t>LUMIN. BLINDADA PLAFONIER P/ LAMP. MISTA 160W</t>
  </si>
  <si>
    <t>09.85.025</t>
  </si>
  <si>
    <t>LUMIN. BLINDADA ARANDELA P/ LAMP. FLUOR.COMPACTA  23 W</t>
  </si>
  <si>
    <t>09.85.037</t>
  </si>
  <si>
    <t>BRACO ACO GALVANIZADO DN 1 1/2" X 2,00 M</t>
  </si>
  <si>
    <t>09.85.039</t>
  </si>
  <si>
    <t>BRACO ACO GALVANIZADO DE 1" X 1.00M</t>
  </si>
  <si>
    <t>09.85.043</t>
  </si>
  <si>
    <t>LUMINARIA ABERTA (APARELHO) TIPO ECON. P/ LAMP. V. MERC./MISTA 250W</t>
  </si>
  <si>
    <t>09.85.045</t>
  </si>
  <si>
    <t>CRUZETA DE FERRO GALVANIZADO PARA 2 PROJETORES</t>
  </si>
  <si>
    <t>09.85.047</t>
  </si>
  <si>
    <t>POSTE ACO GALVANIZADO RETO 4" X6.00M P/ILUMIN EXTERNA</t>
  </si>
  <si>
    <t>09.85.048</t>
  </si>
  <si>
    <t>POSTE DE FERRO GALV.TIPO CURVO,C/JANELAS INSP.R=7 M ACIMA DO SOLO</t>
  </si>
  <si>
    <t>09.85.050</t>
  </si>
  <si>
    <t>POSTE DE FERRO GALV.TIPO RETO, C/JANELA INSP. R=10M ACIMA DO SOLO</t>
  </si>
  <si>
    <t>POSTE DE CONCRETO TUBULAR OCO DE 7 M DE COMPR C/ JANELA ISNPECAO</t>
  </si>
  <si>
    <t>09.85.060</t>
  </si>
  <si>
    <t>CONDULETE DE 1"</t>
  </si>
  <si>
    <t>09.85.061</t>
  </si>
  <si>
    <t>CONDULETE DE 1 1/4"</t>
  </si>
  <si>
    <t>CONDULETE DE 1 1/2"</t>
  </si>
  <si>
    <t>CONDULETE DE 2"</t>
  </si>
  <si>
    <t>CONDULETE DE 3/4"</t>
  </si>
  <si>
    <t>09.85.065</t>
  </si>
  <si>
    <t>CONDULETE DE 1/2"</t>
  </si>
  <si>
    <t>09.85.080</t>
  </si>
  <si>
    <t>MOTOR PARA BOMBA DE RECALQUE DE 1/2 HP - 220 V BIFASICO</t>
  </si>
  <si>
    <t>09.85.081</t>
  </si>
  <si>
    <t>MOTOR PARA BOMBA DE RECALQUE DE 3/4 HP - 220 V BIFASICO</t>
  </si>
  <si>
    <t>09.85.082</t>
  </si>
  <si>
    <t>MOTOR PARA BOMBA DE RECALQUE DE 1 HP - 220 V BIFASICO</t>
  </si>
  <si>
    <t>09.85.083</t>
  </si>
  <si>
    <t>MOTOR PARA BOMBA DE RECALQUE DE 2 HP - 220 V TRIFASICO</t>
  </si>
  <si>
    <t>09.85.084</t>
  </si>
  <si>
    <t>MOTOR PARA BOMBA DE RECALQUE DE 3 HP - 220 V TRIFASICO</t>
  </si>
  <si>
    <t>09.85.085</t>
  </si>
  <si>
    <t>MOTOR PARA BOMBA DE RECALQUE DE 5 HP - 220 V TRIFASICO</t>
  </si>
  <si>
    <t>09.85.099</t>
  </si>
  <si>
    <t>09.85.102</t>
  </si>
  <si>
    <t>LAMPADA FLUORESCENTE DE 28W C/BASE G5 TEMPER.COR DE 4000° K</t>
  </si>
  <si>
    <t>09.86.001</t>
  </si>
  <si>
    <t>CAPTOR TIPO FRANKLIN, BOUQUET NIQUELADO DE 4 PONTAS-CONECTOR GRANDE</t>
  </si>
  <si>
    <t>09.86.020</t>
  </si>
  <si>
    <t>SUPORTE SIMPLES COM ROLDANA PARA CABO DE COBRE NU 25 A 35 MM2</t>
  </si>
  <si>
    <t>09.86.021</t>
  </si>
  <si>
    <t>SUPORTE SIMPLES COM ROLDANA PARA CABO DE COBRE NU 70 A 95 MM2</t>
  </si>
  <si>
    <t>09.86.025</t>
  </si>
  <si>
    <t>CONECTOR TIPO SPLIT-BOLT PARA CABO DE 25 MM2</t>
  </si>
  <si>
    <t>09.86.026</t>
  </si>
  <si>
    <t>CONECTOR TIPO SPLIT-BOLT PARA CABO DE 35 MM2</t>
  </si>
  <si>
    <t>09.86.027</t>
  </si>
  <si>
    <t>CONECTOR TIPO SPLIT-BOLT PARA CABO DE 95 MM2</t>
  </si>
  <si>
    <t>09.86.035</t>
  </si>
  <si>
    <t>ELETRODUTO DE PVC DE 2" X 3,00 M PARA PROTECAO DE CABO DE COBRE NU</t>
  </si>
  <si>
    <t>09.86.099</t>
  </si>
  <si>
    <t>OUTROS SERVICOS DE PARA-RAIOS E ATERRAMENTOS</t>
  </si>
  <si>
    <t>FORRO DE TABUA APAR. 10X1CM MACHO-FEMEA G1-C4  SEMI ENTARUGADO</t>
  </si>
  <si>
    <t>10.01.021</t>
  </si>
  <si>
    <t>FORRO DE TABUA APAR. 10X1CM MACHO-FEMEA G1-C4 ENTARUGADO</t>
  </si>
  <si>
    <t>10.01.038</t>
  </si>
  <si>
    <t>FORRO DE RIPA APARELHADA 5X1CM G1-C4  EM XADREZ</t>
  </si>
  <si>
    <t>FORRO DE GESSO ACARTONADO INCL ESTRUTURA</t>
  </si>
  <si>
    <t>10.01.058</t>
  </si>
  <si>
    <t>ISOLACAO TERMOACUSTICA - LA DE VIDRO ESP 1"</t>
  </si>
  <si>
    <t>10.01.059</t>
  </si>
  <si>
    <t>ISOLACAO TERMOACUSTICA - LA DE VIDRO E=2"</t>
  </si>
  <si>
    <t>ISOLACAO TERMICA - CHAPA DE ISOPOR E=30MM</t>
  </si>
  <si>
    <t>10.01.061</t>
  </si>
  <si>
    <t>ISOLACAO TERMOACUSTICA - LA DE ROCHA E=2``</t>
  </si>
  <si>
    <t>10.01.071</t>
  </si>
  <si>
    <t>FORRO PLACA MINERAL NRC 0,55 GERGIAN INCL.PERFIS FORNEC/INST.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</si>
  <si>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</si>
  <si>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</si>
  <si>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</si>
  <si>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</si>
  <si>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</si>
  <si>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</si>
  <si>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</si>
  <si>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10.01.078</t>
  </si>
  <si>
    <t>FORRO EM PLACA MINERAL NRC 0,75 TÔNICA INC. PERFIS FORNEC/INSTALADO</t>
  </si>
  <si>
    <t>10.01.082</t>
  </si>
  <si>
    <t>FORRO EM LÂMINA DE PVC 200MM E = 7 OU 8MM</t>
  </si>
  <si>
    <t>10.01.083</t>
  </si>
  <si>
    <t>ESTRUTURA METÁLICA TUBULAR 20X20 GALV. E=0,95MM MALHA 1,20X0,40M P/SUSTENTAÇÃO DE FORRO PVC</t>
  </si>
  <si>
    <t>10.01.099</t>
  </si>
  <si>
    <t>10.50.001</t>
  </si>
  <si>
    <t>DEMOLIÇÃO DE FORRO DE ESTUQUE OU MADEIRA, INCLUSIVE ENTARUGAMENTO</t>
  </si>
  <si>
    <t>10.50.003</t>
  </si>
  <si>
    <t>DEMOLIÇÃO DE FORRO EM GESSO</t>
  </si>
  <si>
    <t>10.50.004</t>
  </si>
  <si>
    <t>DEMOLIÇÃO DE ENTARUGAMENTO</t>
  </si>
  <si>
    <t>10.50.005</t>
  </si>
  <si>
    <t>DEMOLIÇÃO DE FORROS DE MADEIRA, EXCLUSIVE ENTARUGAMENTO.</t>
  </si>
  <si>
    <t>10.50.099</t>
  </si>
  <si>
    <t>10.60.001</t>
  </si>
  <si>
    <t>RETIRADA DE FORROS DE MADEIRA PREGADOS (PLACAS OU TABUAS)</t>
  </si>
  <si>
    <t>10.60.002</t>
  </si>
  <si>
    <t>RETIRADA DE FORROS EM PLACAS APOIADAS</t>
  </si>
  <si>
    <t>10.60.005</t>
  </si>
  <si>
    <t>RETIRADA DE FORRO DE PVC EM LAMINAS</t>
  </si>
  <si>
    <t>10.60.099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</si>
  <si>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</si>
  <si>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</si>
  <si>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</si>
  <si>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</si>
  <si>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</si>
  <si>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RECOLOCACAO DE FORRO DE PVC EM LAMINAS</t>
  </si>
  <si>
    <t>10.70.099</t>
  </si>
  <si>
    <t>RECOLOCACOES DE FORROS</t>
  </si>
  <si>
    <t>10.80.012</t>
  </si>
  <si>
    <t>FORRO DE ESTUQUE</t>
  </si>
  <si>
    <t>10.80.033</t>
  </si>
  <si>
    <t>PERFIL DE FERRO SECCAO CARTOLA EM CHAPA N 20 P/SUST DE FORRO</t>
  </si>
  <si>
    <t>10.80.034</t>
  </si>
  <si>
    <t>TABUA DE 10 X 1 CM TIPO MACHO-FEMEA G1-C4 PARA FORRO</t>
  </si>
  <si>
    <t>10.80.038</t>
  </si>
  <si>
    <t>REPREGAMENTO DE FORROS DE MADEIRA</t>
  </si>
  <si>
    <t>10.80.040</t>
  </si>
  <si>
    <t>ESTRUTURA DE ENTARUGAMENTO PARA FORRO DE MADEIRA</t>
  </si>
  <si>
    <t>10.80.099</t>
  </si>
  <si>
    <t>SERVICOS EM FORROS - CONSERVACAO</t>
  </si>
  <si>
    <t>11.01.001</t>
  </si>
  <si>
    <t>IMPERMEABILIZACAO DE SUB-SOLOS C/ARG CIM-AREIA 1:3 CONTENDO HIDROFUGO</t>
  </si>
  <si>
    <t>11.01.002</t>
  </si>
  <si>
    <t>IMPERMEABILIZACAO DE SUB-SOLOS C/ARG CIM-AREIA 1:3 HIDR TINTA BETUMINOSA</t>
  </si>
  <si>
    <t>11.01.003</t>
  </si>
  <si>
    <t>11.01.010</t>
  </si>
  <si>
    <t>IMPERMEAB C/ ARGAM POLIMERICA SEMIFLEXIVEL P/ CORTINAS E POCOS DE ELEV COM APLICAÇAO 4 DEMAOS</t>
  </si>
  <si>
    <t>11.01.099</t>
  </si>
  <si>
    <t>11.02.022</t>
  </si>
  <si>
    <t>IMPERMEABILIZACAO MULTIMEMBRANAS ASFALTICAS - FELTRO ASFALTO</t>
  </si>
  <si>
    <t>11.02.023</t>
  </si>
  <si>
    <t>IMPERMEABILIZACAO COM MANTA ELASTOMERICA BUTILICA OU EPDM</t>
  </si>
  <si>
    <t>IMPERMEABILIZACAO COM MANTA ASFALTICA PRE FABRICADA 4MM</t>
  </si>
  <si>
    <t>11.02.025</t>
  </si>
  <si>
    <t>IMPERMEABILIZACAO COM MANTA ASFALTICA PRE FABRICADA 4MM - ACAB AREIA</t>
  </si>
  <si>
    <t>11.02.026</t>
  </si>
  <si>
    <t>IMPERM C/ EMULSAO ACRILICA ESTRUT C/ VEU DE POLIESTER-6 DEMAOS / 2 EST</t>
  </si>
  <si>
    <t>IMPERMEABILIZACAO C/ EMULSAO ACRILICA - 6 DEMAOS</t>
  </si>
  <si>
    <t>11.02.035</t>
  </si>
  <si>
    <t>IMPERMEAB C/ MANTA ASF PRE-FABR 4MM ACAB ALUMIN SEM PROT MECANICA</t>
  </si>
  <si>
    <t>IMPERMEABIL.EMULSAO ASFALTICA ELASTOMERICA MONOCOMPONENTE. APLICAÇAO 4 DEMÃOS INCLUS.TELA ESTRUTURANTE</t>
  </si>
  <si>
    <t>11.02.050</t>
  </si>
  <si>
    <t>11.02.053</t>
  </si>
  <si>
    <t>ISOLAMENTO TERMICO COM TIJOLOS CERAMICOS FURADOS ESPESSURA DE 10 CM</t>
  </si>
  <si>
    <t>11.02.054</t>
  </si>
  <si>
    <t>ISOLAMENTO TERMICO COM CAMADAS DE ARGILA EXPANDIDA</t>
  </si>
  <si>
    <t>11.02.055</t>
  </si>
  <si>
    <t>FORNEC E COLOCACAO DE ISOPOR P/ TRATAMENTO ACUSTICO ENTRE LAJES</t>
  </si>
  <si>
    <t>11.02.061</t>
  </si>
  <si>
    <t>PROTECAO TERMO-MECANICA C/LAJOTAS CERAM VERM INCL ARGAM ASSENT</t>
  </si>
  <si>
    <t>11.02.062</t>
  </si>
  <si>
    <t>PROTECAO TERMO-MECANICA C/LADR HIDRAUL 1 COR INCL ARGAM ASSENT</t>
  </si>
  <si>
    <t>REGULARIZACAO DE SUPERFICIE P/ PREPARO IMPERM 1:3 E=2,5CM</t>
  </si>
  <si>
    <t>11.02.099</t>
  </si>
  <si>
    <t>11.03.001</t>
  </si>
  <si>
    <t>COM ARGAMASSA CIM AREIA 1:3 COM HIDROFUGO (APLICACAO INTERNA)</t>
  </si>
  <si>
    <t>11.03.002</t>
  </si>
  <si>
    <t>COM ARGAMASSA CIM AREIA 1:3 COM HIDROFUGO E TINTA BET (APLIC INTERNA)</t>
  </si>
  <si>
    <t>IMPERMEABILIZACAO POR CRISTALIZACAO - RESERVATORIOS ENTERRADOS</t>
  </si>
  <si>
    <t>11.03.006</t>
  </si>
  <si>
    <t>IMPERMEABILIZAÇAO RESERV.ELEV COM ARGAMASSA POLIMERICA APLICAÇAO 2 DEMÃOS SEMIFLEXIVEL + 4 DEMÃOS FLEXIVEL INCLUS.TELA ESTRUTURANTE</t>
  </si>
  <si>
    <t>IMPERMEABIL RESERV.ENTERRADO COM ARGAMASSA POLIMERICA SEMIFLEXIVEL COM APLICAÇÃO 4 DEMÃOS</t>
  </si>
  <si>
    <t>11.03.010</t>
  </si>
  <si>
    <t>COM TINTA BETUMINOSA (APLICACAO EXTERNA)</t>
  </si>
  <si>
    <t>11.03.099</t>
  </si>
  <si>
    <t>11.04.001</t>
  </si>
  <si>
    <t>JUNTAS DE DILATACAO EM CHAPA DE COBRE N 26</t>
  </si>
  <si>
    <t>11.04.002</t>
  </si>
  <si>
    <t>JUNTAS DE DILATACAO FUGENBAND ELASTICO PERFIL 0-12</t>
  </si>
  <si>
    <t>11.04.003</t>
  </si>
  <si>
    <t>JUNTAS DE DILATACAO FUGENBANB ELASTICO PERFIL 0-22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</si>
  <si>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</si>
  <si>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</si>
  <si>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</si>
  <si>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</si>
  <si>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</si>
  <si>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</si>
  <si>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</si>
  <si>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11.04.021</t>
  </si>
  <si>
    <t>JUNTA ELASTICA ESTRUTURAL NEOPRENE (REF 2020F) INCLUSIVE LIMPEZA</t>
  </si>
  <si>
    <t>11.04.022</t>
  </si>
  <si>
    <t>JUNTA ELASTICA ESTRUTURAL NEOPRENE (REF 2027M) INCLUSIVE LIMPEZA</t>
  </si>
  <si>
    <t>11.04.030</t>
  </si>
  <si>
    <t>CANTONEIRA DE ABAS IGUAIS 1"x1/8" ALUMINIO</t>
  </si>
  <si>
    <t>11.04.041</t>
  </si>
  <si>
    <t>SELANTE DE POLIURETANO P/JUNTAS MOVIMENTACAO/DESSOLIDARIZACAO QUADRO</t>
  </si>
  <si>
    <t>11.04.099</t>
  </si>
  <si>
    <t>SERVICOS EM JUNTAS DE DILATACAO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</si>
  <si>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</si>
  <si>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</si>
  <si>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</si>
  <si>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</si>
  <si>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</si>
  <si>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>DEMOLIÇÃO DE ISOLAMENTO TÉRMICO COM CONCRETO CELULAR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</si>
  <si>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</si>
  <si>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</si>
  <si>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</si>
  <si>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</si>
  <si>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</si>
  <si>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</si>
  <si>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11.50.099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</si>
  <si>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</si>
  <si>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</si>
  <si>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</si>
  <si>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</si>
  <si>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11.60.099</t>
  </si>
  <si>
    <t>11.70.015</t>
  </si>
  <si>
    <t>RECOLOCAÇÃO  DE ISOLAMENTO TÉRMICO EM BRITAS, SEIXOS ROLADOS E ARGILA EXPANDIDA</t>
  </si>
  <si>
    <t>11.70.099</t>
  </si>
  <si>
    <t>RECOLOCACOES DE IMPERMEABILIZACOES/JUNTA DE DILATACAO</t>
  </si>
  <si>
    <t>11.80.099</t>
  </si>
  <si>
    <t>SERVICOS DE IMPERMEABILIZACAO/JUNTAS DE DILATACAO - CONSERVACAO</t>
  </si>
  <si>
    <t>CHAPISCO</t>
  </si>
  <si>
    <t>EMBOCO DESEMPENADO</t>
  </si>
  <si>
    <t>12.01.099</t>
  </si>
  <si>
    <t>REVESTIMENTOS PARA TETOS</t>
  </si>
  <si>
    <t>CHAPISCO ROLADO PARA SUPERFICIES LISAS</t>
  </si>
  <si>
    <t>EMBOCO</t>
  </si>
  <si>
    <t>12.02.006</t>
  </si>
  <si>
    <t>REBOCO</t>
  </si>
  <si>
    <t>12.02.009</t>
  </si>
  <si>
    <t>12.02.010</t>
  </si>
  <si>
    <t>REVESTIMENTO TEXTURIZADO ACRILICO BRANCO</t>
  </si>
  <si>
    <t>12.02.011</t>
  </si>
  <si>
    <t>REVESTIMENTO TEXTURIZADO ACRILICO BRANCO E PINTURA ACRILICA</t>
  </si>
  <si>
    <t>12.02.012</t>
  </si>
  <si>
    <t>CERAMICA ESMALTADA 10X10CM - LARANJA,VERMELHO,AMARELO</t>
  </si>
  <si>
    <t>12.02.013</t>
  </si>
  <si>
    <t>CERAMICA ESMALTADA 10X10CM - AZUL,VERDE,PRETO</t>
  </si>
  <si>
    <t>12.02.014</t>
  </si>
  <si>
    <t>CERAMICA ESMALTADA 10X10CM - BRANCO,AREIA,BEGE,OCRE,CINZA</t>
  </si>
  <si>
    <t>12.02.029</t>
  </si>
  <si>
    <t>CERAMICA ESMALTADA 20X20CM</t>
  </si>
  <si>
    <t>REVESTIMENTO COM AZULEJOS LISOS, BRANCO BRILHANTE</t>
  </si>
  <si>
    <t>12.02.043</t>
  </si>
  <si>
    <t>PERFIL SEXTAVADO EM ALUMINIO PARA AZULEJO</t>
  </si>
  <si>
    <t>12.02.044</t>
  </si>
  <si>
    <t>PERFIL CANTONEIRA EM ALUMINIO PARA REBOCO</t>
  </si>
  <si>
    <t>12.02.050</t>
  </si>
  <si>
    <t>REVESTIMENTO TEXT. ACRIL. PIGMENTADO (CORES PRONTAS) - ACAB RANHURADO</t>
  </si>
  <si>
    <t>12.02.051</t>
  </si>
  <si>
    <t>REVESTIMENTO TEXTURIZADO ACRILICO PIGMENTADO (CORES PRONTAS)</t>
  </si>
  <si>
    <t>12.02.072</t>
  </si>
  <si>
    <t>GUARNICAO P/ACABAM JUNTAS DILATACAO APARELHADA 5 X 1 CM G1-C4</t>
  </si>
  <si>
    <t>12.02.099</t>
  </si>
  <si>
    <t>REVESTIMENTOS P/ PAREDES INTERNAS</t>
  </si>
  <si>
    <t>12.04.006</t>
  </si>
  <si>
    <t>12.04.008</t>
  </si>
  <si>
    <t>CHAPISCO FINO PENEIRADO</t>
  </si>
  <si>
    <t>12.04.013</t>
  </si>
  <si>
    <t>REVESTIMENTO TEXT. ACRIL. PIGMENTADO (CORES PRONTAS)- ACAB RANHURADO</t>
  </si>
  <si>
    <t>12.04.014</t>
  </si>
  <si>
    <t>REVESTIMENTO TEXTURIZADO ACRILICO PIGMENTADO (CORES PRONTA)</t>
  </si>
  <si>
    <t>12.04.018</t>
  </si>
  <si>
    <t>12.04.019</t>
  </si>
  <si>
    <t>REVESTIMENTO COM PASTILHAS NATURAIS 2,5X2,5CM</t>
  </si>
  <si>
    <t>12.04.021</t>
  </si>
  <si>
    <t>REVESTIMENTO COM PASTILHAS NATURAIS 5,0X5,0CM</t>
  </si>
  <si>
    <t>12.04.022</t>
  </si>
  <si>
    <t>REVESTIMENTO COM PASTILHAS ESMALTADAS 2,5X 2,5 CM</t>
  </si>
  <si>
    <t>12.04.023</t>
  </si>
  <si>
    <t>REVESTIMENTO COM PASTILHAS ESMALTADAS 4,0X 4,0 CM</t>
  </si>
  <si>
    <t>REVESTIMENTO COM PASTILHAS ESMALTADAS 5,0X 5,0 CM</t>
  </si>
  <si>
    <t>REVESTIMENTO C/ PLAQUETA LAMINADA</t>
  </si>
  <si>
    <t>12.04.048</t>
  </si>
  <si>
    <t>12.04.049</t>
  </si>
  <si>
    <t>12.04.099</t>
  </si>
  <si>
    <t>REVESTIMENTOS PARA PAREDES EXTERNAS</t>
  </si>
  <si>
    <t>12.50.001</t>
  </si>
  <si>
    <t>DEMOLIÇÃO DE REVESTIMENTO EM ARGAMASSA/GESSO EM FORRO E PAREDES</t>
  </si>
  <si>
    <t>12.50.002</t>
  </si>
  <si>
    <t>DEMOLIÇÃO DE REVEST DE AZULEJOS, PASTILHAS E LADRILHOS INCL ARG ASSENTAMENTO</t>
  </si>
  <si>
    <t>12.50.003</t>
  </si>
  <si>
    <t>DEMOLIÇÃO SOMENTE DE AZULEJO</t>
  </si>
  <si>
    <t>12.50.099</t>
  </si>
  <si>
    <t>12.60.001</t>
  </si>
  <si>
    <t>RETIRADA DE MÁRMORE PEDRAS OU GRANITOS INCL DEMOLICÃO ARGAMASSA ASSENTAMENTO</t>
  </si>
  <si>
    <t>12.60.099</t>
  </si>
  <si>
    <t>12.70.001</t>
  </si>
  <si>
    <t>RECOLOCAÇÃO DE MÁRMORE, PEDRAS E GRANITOS</t>
  </si>
  <si>
    <t>12.70.099</t>
  </si>
  <si>
    <t>RECOLOCACOES DE REVESTIMENTOS DE FORRO E PAREDE</t>
  </si>
  <si>
    <t>12.80.003</t>
  </si>
  <si>
    <t>CHAPISCO RUSTICO COM PEDRISCO</t>
  </si>
  <si>
    <t>12.80.030</t>
  </si>
  <si>
    <t>REPARO EM TRINCAS E RACHADURAS</t>
  </si>
  <si>
    <t>12.80.050</t>
  </si>
  <si>
    <t>CANTONEIRA DE FERRO DE 1"X1"X1/8"</t>
  </si>
  <si>
    <t>12.80.051</t>
  </si>
  <si>
    <t>12.80.099</t>
  </si>
  <si>
    <t>SERVICOS EM REVESTIMENTOS DE FORRO E PAREDE - CONSERVACAO</t>
  </si>
  <si>
    <t>13.01.004</t>
  </si>
  <si>
    <t>LASTRO DE CONCRETO C/ HIDROFUGO E=5CM</t>
  </si>
  <si>
    <t>13.01.009</t>
  </si>
  <si>
    <t>ENCHIMENTO DE LAJE COM CARVAO VEGETAL</t>
  </si>
  <si>
    <t>13.01.010</t>
  </si>
  <si>
    <t>ENCHIMENTO DE REBAIXO DE LAJE COM TIJOLOS CERAMICOS FURADOS</t>
  </si>
  <si>
    <t>13.01.011</t>
  </si>
  <si>
    <t>ENCHIMENTO DE REBAIXO DE LAJE COM CACOS DE CONCRETO CELULAR</t>
  </si>
  <si>
    <t>ARGAMASSA DE REGULARIZACAO CIM/AREIA 1:3 ESP=2,50CM</t>
  </si>
  <si>
    <t>ARGAMASSA DE REGULARIZACAO CIM/AREIA 1:3 C/ IMPERM. ESP=2,50CM</t>
  </si>
  <si>
    <t>13.01.099</t>
  </si>
  <si>
    <t>SERVICOS DE LASTROS E/OU ENCHIMENTOS</t>
  </si>
  <si>
    <t>13.02.004</t>
  </si>
  <si>
    <t>CIMENTADO DESEMPENADO E ALISADO C/ CORANTE E=3,5CM INCL ARG REG</t>
  </si>
  <si>
    <t>13.02.005</t>
  </si>
  <si>
    <t>CIMENTADO DESEMPENADO ALISADO E=3,50CM INCL ARG REG</t>
  </si>
  <si>
    <t>13.02.006</t>
  </si>
  <si>
    <t>PISO DE CONCRETO Fck 25MPa DESEMPENAMENTO MECÂNICO E=8CM</t>
  </si>
  <si>
    <t>PISO DE CONCRETO LISO-FUNDACAO DIRETA FCK-25 MPA</t>
  </si>
  <si>
    <t>PISO DE CONCRETO CAMURCADO-FUNDACAO DIRETA FCK-25 MPA</t>
  </si>
  <si>
    <t>13.02.010</t>
  </si>
  <si>
    <t>QE-26 QUADRA DE ESPORTES/DE CONCRETO/LAJE ALVEOLAR</t>
  </si>
  <si>
    <t>13.02.011</t>
  </si>
  <si>
    <t>QE-27 QUADRA DE ESPORTES/PISO DE CONCRETO/PRE-LAJE TRELICADA</t>
  </si>
  <si>
    <t>QE-28 QUADRA DE ESPORTES/PISO COM PROTECAO ACUSTICA SOBRE LAJE</t>
  </si>
  <si>
    <t>13.02.013</t>
  </si>
  <si>
    <t>QE-29 ESPACO MULTIESPORTIVO/PISO DE CONCRETO/LAJE ALVEOLAR</t>
  </si>
  <si>
    <t>13.02.014</t>
  </si>
  <si>
    <t>QE-30 ESPACO MULTIESPORTIVO/PISO DE CONCRETO/PRE-LAJE TRELICADA</t>
  </si>
  <si>
    <t>QE-31 ESPACO MULTIESPORTIVO/PISO COM PROTECAO ACUSTICA SOBRE LAJE</t>
  </si>
  <si>
    <t>13.02.017</t>
  </si>
  <si>
    <t>LADRILHOS HIDRAULICOS DE 20X20 CM LISOS EM UMA COR</t>
  </si>
  <si>
    <t>LADRILHO HIDRAULICO 25X25 E=2CM - PISO TATIL DE ALERTA</t>
  </si>
  <si>
    <t>LADRILHO HIDRAULICO 25X25 E=2CM - PISO TATIL DIRECIONAL</t>
  </si>
  <si>
    <t>13.02.023</t>
  </si>
  <si>
    <t>BORRACHA COLADA - PISO TATIL DIRECIONAL</t>
  </si>
  <si>
    <t>13.02.024</t>
  </si>
  <si>
    <t>BORRACHA ASSENTADA C/ ARGAMASSA - PISO TATIL DIRECIONAL</t>
  </si>
  <si>
    <t>13.02.031</t>
  </si>
  <si>
    <t>QE-32 QUADRA DE ESPORTES/PISO DE CONCRETO ARMADO/FUNDACAO DIRETA</t>
  </si>
  <si>
    <t>FAIXA ANTIDERRAPANTE A BASE DE RES.E AREIA QUARTZOSA L=4CM</t>
  </si>
  <si>
    <t>13.02.033</t>
  </si>
  <si>
    <t>QE-33 ESPACO MULTIESPORTIVO/PISO DE CONCRETO ARMADO/FUNDACAO DIRETA</t>
  </si>
  <si>
    <t>13.02.034</t>
  </si>
  <si>
    <t>GRANILITE CINZA / CIMENTO COMUM 8MM C/ POLIMENTO</t>
  </si>
  <si>
    <t>13.02.038</t>
  </si>
  <si>
    <t>GRANILITE PRETO/CIMENTO COMUM E=8MM COM POLIMENTO</t>
  </si>
  <si>
    <t>PISO DE ALTA RESISTENCIA TIPO MEDIO, POLIDO E=8MM PRETO/CIMENTO COMUM</t>
  </si>
  <si>
    <t>13.02.041</t>
  </si>
  <si>
    <t>PISO DE ALTA RESISTENCIA TIPO MEDIO, POLIDO E=8MM CINZA/CIMENTO COMUM</t>
  </si>
  <si>
    <t>13.02.042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</si>
  <si>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</si>
  <si>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</si>
  <si>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</si>
  <si>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</si>
  <si>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13.02.049</t>
  </si>
  <si>
    <t>QE-34 QUADRA DE ESPORTES/PISO FIBRA POLIPROPILENO CORRUGADO/FUND DIR</t>
  </si>
  <si>
    <t>13.02.050</t>
  </si>
  <si>
    <t>QE-35 ESPACO MULTIESPORTIVO/PISO FIBRA POLIPROP CORRUGADO/FUND DIR</t>
  </si>
  <si>
    <t>13.02.052</t>
  </si>
  <si>
    <t>TRATAMENTO SELADOR PARA GRANILITE - BASE AGUA</t>
  </si>
  <si>
    <t>13.02.053</t>
  </si>
  <si>
    <t>BORRACHA COLADA - PISO TATIL DE ALERTA</t>
  </si>
  <si>
    <t>13.02.055</t>
  </si>
  <si>
    <t>BORRACHA ASSENTADA C/ ARGAMASSA  - PISO TATIL DE ALERTA</t>
  </si>
  <si>
    <t>13.02.058</t>
  </si>
  <si>
    <t>SINALIZAÇÃO VISUAL DE DEGRAUS-PINTURA ESMALTE EPOXI</t>
  </si>
  <si>
    <t>13.02.059</t>
  </si>
  <si>
    <t>SINALIZAÇÃO VISUAL DE DEGRAUS-FITA ADESIVA</t>
  </si>
  <si>
    <t>13.02.061</t>
  </si>
  <si>
    <t>PISO DE BORRACHA SINT PASTILHADA COR PRETA ESP 7MM FIXAVEL C/ARGAMASSA</t>
  </si>
  <si>
    <t>13.02.062</t>
  </si>
  <si>
    <t>PISO DE BORRACHA SINT CANELADO COR PRETA ESP 7MM FIXAVEL C/ARGAMASSA</t>
  </si>
  <si>
    <t>13.02.066</t>
  </si>
  <si>
    <t>PISO DE CONCRETO/LAJE ALVEOLAR (TIPO LAJE ZERO)</t>
  </si>
  <si>
    <t>13.02.067</t>
  </si>
  <si>
    <t>PISO DE CONCRETO/LAJE TRELICADA (TIPO LAJE ZERO)</t>
  </si>
  <si>
    <t>13.02.068</t>
  </si>
  <si>
    <t>PISO DE CONCRETO SOBRE LAJE IMPERMEABILIZADA OU SOBRE PROTECAO ACUSTICA</t>
  </si>
  <si>
    <t>PORCELANATO ESMALTADO</t>
  </si>
  <si>
    <t>13.02.075</t>
  </si>
  <si>
    <t>CHAPAS VINILICAS (COR ESPECIFICAR) ESPESSURA DE 2 MM</t>
  </si>
  <si>
    <t>13.02.077</t>
  </si>
  <si>
    <t>CHAPAS VINILICAS/TRANSITO PESADO (COR ESPECIFICAR) ESP 2MM</t>
  </si>
  <si>
    <t>13.02.087</t>
  </si>
  <si>
    <t>TACO MADEIRA G1-C6 APLICADO COM COLA</t>
  </si>
  <si>
    <t>13.02.092</t>
  </si>
  <si>
    <t>SINTEKO - DUAS DEMAOS INCLUSIVE RASPAGEM - APLICADO</t>
  </si>
  <si>
    <t>13.02.093</t>
  </si>
  <si>
    <t>RASPAGEM COM CALAFETACAO E APLICACAO DE CERA</t>
  </si>
  <si>
    <t>13.02.099</t>
  </si>
  <si>
    <t>SERVICOS DE REVESTIMENTO DE PISOS</t>
  </si>
  <si>
    <t>CERAMICA ESMALT.ANTIDER. ABSORÇÃO DE AGUA 3% A 8% PEI 4/5 COEF.ATRITO MINIMO 0,4 USO EXCLUSIVO PADRAO CRECHE</t>
  </si>
  <si>
    <t>13.03.042</t>
  </si>
  <si>
    <t>PEDRA ARDOSIA 40X40CM E=7A10MM</t>
  </si>
  <si>
    <t>13.03.099</t>
  </si>
  <si>
    <t>13.04.001</t>
  </si>
  <si>
    <t>DEGRAUS EM ARGAMASSA DE CIMENTO E AREIA 1:3 ESPESSURA DE 2 CM</t>
  </si>
  <si>
    <t>13.04.004</t>
  </si>
  <si>
    <t>DEGRAU DE CONCRETO LISO</t>
  </si>
  <si>
    <t>13.04.026</t>
  </si>
  <si>
    <t>DEGRAUS DE GRANILITE MOLDADOS NO LOCAL</t>
  </si>
  <si>
    <t>13.04.027</t>
  </si>
  <si>
    <t>DEGRAUS DE GRANILITE PRE-MOLDADOS</t>
  </si>
  <si>
    <t>13.04.040</t>
  </si>
  <si>
    <t>DEGRAUS DE CHAPA VINILICA ESPESS 2 MM</t>
  </si>
  <si>
    <t>DEGRAU DE BORRACHA SINTETICA COR PRETA C/TESTEIRA FIXAVEL C/ARG</t>
  </si>
  <si>
    <t>13.04.099</t>
  </si>
  <si>
    <t>SERVICOS DE REVESTIMENTO DE DEGRAUS</t>
  </si>
  <si>
    <t>13.05.001</t>
  </si>
  <si>
    <t>RODAPES DE ARGAM CIMENTO E AREIA 1:3 COM ALTURA DE 5 CM</t>
  </si>
  <si>
    <t>13.05.003</t>
  </si>
  <si>
    <t>RODAPE DE CIMENTADO DE 15 CM</t>
  </si>
  <si>
    <t>13.05.004</t>
  </si>
  <si>
    <t>RODAPES DE ARGAM CIMENTO E AREIA 1:3 COM ALTURA DE 10 CM</t>
  </si>
  <si>
    <t>13.05.005</t>
  </si>
  <si>
    <t>RODAPE DE ARGAMASSA DE CIM/AREIA 1:3 PARA ESCADA</t>
  </si>
  <si>
    <t>13.05.006</t>
  </si>
  <si>
    <t>RODAPÉ DE ARGAMASSA CIMENTO E AREIA 1:3 ESPESSURA 1,5CM X ALTURA DE 7CM</t>
  </si>
  <si>
    <t>13.05.009</t>
  </si>
  <si>
    <t>RODAPE DE MADEIRA DE 7X1,5CM G1-C4</t>
  </si>
  <si>
    <t>13.05.012</t>
  </si>
  <si>
    <t>RODAPE DE MADEIRA DE 5X1,5CM G1-C4</t>
  </si>
  <si>
    <t>13.05.014</t>
  </si>
  <si>
    <t>RODAPES DE LADRILHO HIDRAULICO UMA COR COM 10 CM DE ALTURA</t>
  </si>
  <si>
    <t>13.05.020</t>
  </si>
  <si>
    <t>RODAPES DE GRANILITE SIMPLES DE 10 CM</t>
  </si>
  <si>
    <t>RODAPE PORCELANATO ESMALTADO 7CM</t>
  </si>
  <si>
    <t>13.05.024</t>
  </si>
  <si>
    <t>RODAPES DE GRANILITE PARA ESCADA DE 10 CM</t>
  </si>
  <si>
    <t>13.05.025</t>
  </si>
  <si>
    <t>RODAPE DE GRANILITE PARA ESCADA DE 7-CM</t>
  </si>
  <si>
    <t>13.05.026</t>
  </si>
  <si>
    <t>RODAPÉ DE GRANILITE SIMPLES ALTURA 7CM</t>
  </si>
  <si>
    <t>13.05.028</t>
  </si>
  <si>
    <t>RODAPES DE MASSA GRANIT ALTA RESISTENCIA DE 10 CM TIPO MEDIO SIMPLES</t>
  </si>
  <si>
    <t>13.05.030</t>
  </si>
  <si>
    <t>RODAPES MASSA GRANIT ALTA RES 10CM MEDIO P/ESCADA INCL TRIANG</t>
  </si>
  <si>
    <t>13.05.031</t>
  </si>
  <si>
    <t>RODAPE DE ALTA RESISTENCIA 7-CM TIPO MEDIO PARA ESCADA INCL TRIANGULO</t>
  </si>
  <si>
    <t>13.05.068</t>
  </si>
  <si>
    <t>RODAPE VINILICO DE 5 CM SIMPLES</t>
  </si>
  <si>
    <t>13.05.069</t>
  </si>
  <si>
    <t>RODAPE VINILICO DE 7 CM SIMPLES</t>
  </si>
  <si>
    <t>RODAPE VINILICO DE 7,5 CM SIMPLES</t>
  </si>
  <si>
    <t>13.05.074</t>
  </si>
  <si>
    <t>RODAPE VINILICO DE 5 CM PARA ESCADA</t>
  </si>
  <si>
    <t>13.05.075</t>
  </si>
  <si>
    <t>RODAPE VINILICO DE 7,5 CM PARA ESCADA</t>
  </si>
  <si>
    <t>RODAPE DE BORRACHA SINT COR PRETA FAIXA 7CM E=7MM FIXAVEL C/ARG</t>
  </si>
  <si>
    <t>13.05.099</t>
  </si>
  <si>
    <t>SERVICOS DE REVESTIMENTO DE RODAPES</t>
  </si>
  <si>
    <t>RODAPE CERAMICA ANTIDERRAPANTE ALTURA 7CM (MONOQUEIMA) USO EXCLUSIVO PADRAO CRECHE</t>
  </si>
  <si>
    <t>13.06.005</t>
  </si>
  <si>
    <t>SOLEIRA DE ARGAMASSA CIM/AREIA 1:3 EM RAMPA</t>
  </si>
  <si>
    <t>13.06.008</t>
  </si>
  <si>
    <t>SOLEIRA TABUA DE 15CM G1-C6</t>
  </si>
  <si>
    <t>13.06.009</t>
  </si>
  <si>
    <t>SOLEIRA TABUA DE 25CM G1-C6</t>
  </si>
  <si>
    <t>SO-14 SOLEIRA RAMPADA DESNIVEL ATE 2CM (CIMENTADO / ALVENARIA 15,5CM)</t>
  </si>
  <si>
    <t>SO-15 SOLEIRA RAMPADA DESNIVEL ATE 2CM (CIMENTADO / ALVENARIA 22CM)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</si>
  <si>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</si>
  <si>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</si>
  <si>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</si>
  <si>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</si>
  <si>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</si>
  <si>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</si>
  <si>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SO-23 SOLEIRA DE GRANITO EM NIVEL 1 PEÇA (L=19 A 22CM)</t>
  </si>
  <si>
    <t>13.06.084</t>
  </si>
  <si>
    <t>SO-24 - SOLEIRA DE GRANITO RAMPADA DESNIVEL ATE 2CM 2 PEÇAS (L=14 A 17CM)</t>
  </si>
  <si>
    <t>13.06.085</t>
  </si>
  <si>
    <t>SO-25 SOLEIRA DE GRANITO RAMPADA DESNIVEL ATE 2CM 2 PEÇAS (L=19 A 22CM)</t>
  </si>
  <si>
    <t>13.06.086</t>
  </si>
  <si>
    <t>SO-26 SOLEIRA DE GRANITO RAMPADA DESNIVEL ATE 2CM 3 PEÇAS (L=14 A 17CM)</t>
  </si>
  <si>
    <t>13.06.087</t>
  </si>
  <si>
    <t>SO-27 SOLEIRA DE GRANITO RAMPADA DESNIVEL ATE 2CM 3 PEÇAS (L=19 A 22CM)</t>
  </si>
  <si>
    <t>13.06.099</t>
  </si>
  <si>
    <t>SERVICOS DE REVESTIMENTO DE SOLEIRAS</t>
  </si>
  <si>
    <t>PE-02 PEITORIL</t>
  </si>
  <si>
    <t>13.07.099</t>
  </si>
  <si>
    <t>SERVICOS DE REVESTIMENTO DE PEITORIS</t>
  </si>
  <si>
    <t>DEMOLICAO PISO DE CONCRETO SIMPLES CAPEADO</t>
  </si>
  <si>
    <t>13.50.002</t>
  </si>
  <si>
    <t>DEMOLIÇAO PISO GRANILITE, LADRILHO HIDRAULICO, CERAMICO, CACOS, INCLUSIVE BASE</t>
  </si>
  <si>
    <t>13.50.003</t>
  </si>
  <si>
    <t>DEMOLICAO PISO TACOS DE MADEIRA INCLUSIVE ARG ASSENTAMENTO</t>
  </si>
  <si>
    <t>13.50.004</t>
  </si>
  <si>
    <t>DEMOLICAO PISO SOALHO DE TABUAS INCLUSIVE VIGAMENTOS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</si>
  <si>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</si>
  <si>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</si>
  <si>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</si>
  <si>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</si>
  <si>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</si>
  <si>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DEMOLIÇAO REVEST DE DEGRAUS DE ARG/GRANILITE/CACOS/LADRILHOS, INCL ARG ASSENT.</t>
  </si>
  <si>
    <t>13.50.016</t>
  </si>
  <si>
    <t>DEMOLICAO RODAPES EM GERAL INCLUSIVE ARGAMASSA ASSENTAMENTO</t>
  </si>
  <si>
    <t>13.50.017</t>
  </si>
  <si>
    <t>DEMOLICAO SOLEIRAS EM GERAL INCLUSIVE ARGAMASSA ASSENTAMENTO</t>
  </si>
  <si>
    <t>13.50.018</t>
  </si>
  <si>
    <t>DEMOLICAO PEITORIS EM GERAL INCLUSIVE ARGAMASSA ASSENTAMENTO</t>
  </si>
  <si>
    <t>13.50.019</t>
  </si>
  <si>
    <t>DEMOLICAO GUARDA-CORPOS EM GERAL INCLUSIVE ARGAMASSA ASSENTAMENTO</t>
  </si>
  <si>
    <t>13.50.099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</si>
  <si>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</si>
  <si>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</si>
  <si>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</si>
  <si>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</si>
  <si>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</si>
  <si>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</si>
  <si>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</si>
  <si>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</si>
  <si>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</si>
  <si>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</si>
  <si>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</si>
  <si>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</si>
  <si>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</si>
  <si>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</si>
  <si>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</si>
  <si>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</si>
  <si>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</si>
  <si>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</si>
  <si>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</si>
  <si>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</si>
  <si>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</si>
  <si>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</si>
  <si>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</si>
  <si>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</si>
  <si>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</si>
  <si>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</si>
  <si>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</si>
  <si>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</si>
  <si>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</si>
  <si>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</si>
  <si>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13.60.099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</si>
  <si>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</si>
  <si>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</si>
  <si>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</si>
  <si>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</si>
  <si>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</si>
  <si>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</si>
  <si>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</si>
  <si>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</si>
  <si>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13.70.099</t>
  </si>
  <si>
    <t>RECOLOCACOES DE PISOS</t>
  </si>
  <si>
    <t>13.80.002</t>
  </si>
  <si>
    <t>LASTRO DE CONCRETO</t>
  </si>
  <si>
    <t>13.80.003</t>
  </si>
  <si>
    <t>LASTRO DE BRITA GRADUADA COMPACTAÇÃO MECÂNICA E=8CM</t>
  </si>
  <si>
    <t>13.80.005</t>
  </si>
  <si>
    <t>13.80.006</t>
  </si>
  <si>
    <t>ENDURECEDOR SUPERFICIAL PARA CONCRETO</t>
  </si>
  <si>
    <t>13.80.007</t>
  </si>
  <si>
    <t>PISO DE CONCRETO FCK=25MPA E=5CM</t>
  </si>
  <si>
    <t>SOALHO DE TABUA 20X2CM  MACHO-FEMEA G1-C6   (SOMENTE TABUAS)</t>
  </si>
  <si>
    <t>ISOLAMENTO COM LONA PRETA</t>
  </si>
  <si>
    <t>13.80.014</t>
  </si>
  <si>
    <t>FRESAMENTO DE PISO CIMENTADO</t>
  </si>
  <si>
    <t>13.80.015</t>
  </si>
  <si>
    <t>PISO VINILICO DE 2MM DE ESPESSURA</t>
  </si>
  <si>
    <t>PISO VINILICO DE 3,2MM DE ESPESSURA</t>
  </si>
  <si>
    <t>13.80.018</t>
  </si>
  <si>
    <t>REPARO COMPLETO EM GRANILITE-RASPAGEM/ESTUCAMENTO/POLIMENTO</t>
  </si>
  <si>
    <t>ARGAMASSA DE REGULARIZACAO CIMENTO/AREIA 1:3 E=2,50CM</t>
  </si>
  <si>
    <t>13.80.022</t>
  </si>
  <si>
    <t>COLAGEM COM NATA DE CIMENTO E ADESIVO P/ ARGAMASSA E CHAPISCO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</si>
  <si>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</si>
  <si>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</si>
  <si>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</si>
  <si>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</si>
  <si>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</si>
  <si>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REPREGAMENTO DE SOALHO DE MADEIRA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</si>
  <si>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</si>
  <si>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</si>
  <si>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</si>
  <si>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</si>
  <si>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</si>
  <si>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</si>
  <si>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</si>
  <si>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</si>
  <si>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</si>
  <si>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</si>
  <si>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</si>
  <si>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</si>
  <si>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</si>
  <si>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</si>
  <si>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RODAPE DE GRANILITE EM PLACAS FORN/APLIC</t>
  </si>
  <si>
    <t>13.80.051</t>
  </si>
  <si>
    <t>RODAPE DE MARMORE DE 15CM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</si>
  <si>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</si>
  <si>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</si>
  <si>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</si>
  <si>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</si>
  <si>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</si>
  <si>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</si>
  <si>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</si>
  <si>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DEGRAU DE GRANILITE</t>
  </si>
  <si>
    <t>13.80.061</t>
  </si>
  <si>
    <t>DEGRAUS DE MARMORE</t>
  </si>
  <si>
    <t>13.80.062</t>
  </si>
  <si>
    <t>DEGRAU VINILICO COM TESTEIRA DE BORRACHA</t>
  </si>
  <si>
    <t>13.80.065</t>
  </si>
  <si>
    <t>TESTEIRA DE BORRACHA</t>
  </si>
  <si>
    <t>13.80.066</t>
  </si>
  <si>
    <t>PISO BORRACHA SINT PASTILHADO PRETO ESPES 4/5MM - COLADO</t>
  </si>
  <si>
    <t>13.80.075</t>
  </si>
  <si>
    <t>ENCHIMENTO DE PISO COM ARGILA EXPANDIDA</t>
  </si>
  <si>
    <t>13.80.099</t>
  </si>
  <si>
    <t>SERVICOS EM PISOS - CONSERVACAO</t>
  </si>
  <si>
    <t>14.01.002</t>
  </si>
  <si>
    <t>VIDRO LISO COMUM INCOLOR DE 3MM</t>
  </si>
  <si>
    <t>14.01.004</t>
  </si>
  <si>
    <t>VIDRO LISO COMUM INCOLOR DE 4MM</t>
  </si>
  <si>
    <t>14.01.006</t>
  </si>
  <si>
    <t>VIDRO LISO COMUM INCOLOR DE 5MM</t>
  </si>
  <si>
    <t>14.01.008</t>
  </si>
  <si>
    <t>VIDRO LISO COMUM INCOLOR DE 6MM</t>
  </si>
  <si>
    <t>14.01.032</t>
  </si>
  <si>
    <t>VIDRO LISO FOSCO (DESPOLIDO) ESPESS 3 MM</t>
  </si>
  <si>
    <t>VIDRO IMPRESSO INCOLOR (E=4MM)</t>
  </si>
  <si>
    <t>14.01.040</t>
  </si>
  <si>
    <t>VIDRO ARAMADO DE 7/8 MM</t>
  </si>
  <si>
    <t>FECHAMENTO EM VIDRO LAMINADO 5+5MM INC ACESS ALUM (CX/ELEVADOR)</t>
  </si>
  <si>
    <t>14.01.062</t>
  </si>
  <si>
    <t>VIDRO LISO INCOLOR LAMINADO 6MM (3+3MM) COM FILME PVB INCLUSIVE GUARNIÇAO NEOPRENE  USO EXCLUSIVO PADRAO CRECHE</t>
  </si>
  <si>
    <t>14.01.063</t>
  </si>
  <si>
    <t>VIDRO  LISO INCOLOR 6MM  INCLUSIVE GUARNIÇAO NEOPRENE USO EXCLUSIVO PADRAO CRECHE</t>
  </si>
  <si>
    <t>14.01.099</t>
  </si>
  <si>
    <t>SERVICOS EM VIDROS</t>
  </si>
  <si>
    <t>EP-01 ESPELHO</t>
  </si>
  <si>
    <t>14.02.099</t>
  </si>
  <si>
    <t>SERVICOS DE ESPELHOS</t>
  </si>
  <si>
    <t>14.60.001</t>
  </si>
  <si>
    <t>RETIRADA DE VIDRO INCLUSIVE RASPAGEM DE MASSA OU RETIRADA DE BAGUETES</t>
  </si>
  <si>
    <t>14.60.099</t>
  </si>
  <si>
    <t>14.70.001</t>
  </si>
  <si>
    <t>RECOLOCAÇÃO DE VIDRO INCLUSIVE EMASSAMENTO OU RECOLOCACAO DE BAGUETES</t>
  </si>
  <si>
    <t>14.70.099</t>
  </si>
  <si>
    <t>RECOLOCACOES DE VIDRO</t>
  </si>
  <si>
    <t>14.80.001</t>
  </si>
  <si>
    <t>ESPELHO DE CRISTAL 6MM LAPIDADO INCLUSIVE FIXAÇÃO COM COLA ADESIVA.</t>
  </si>
  <si>
    <t>14.80.099</t>
  </si>
  <si>
    <t>SERVICOS EM VIDROS  - CONSERVACAO</t>
  </si>
  <si>
    <t>15.01.001</t>
  </si>
  <si>
    <t>OLEO EM ESTRUTURA METALICA</t>
  </si>
  <si>
    <t>15.01.002</t>
  </si>
  <si>
    <t>GRAFITE EM ESTRUTURA METALICA</t>
  </si>
  <si>
    <t>15.01.003</t>
  </si>
  <si>
    <t>PINTURA ALUMINIO EM ESTRUTURA METALICA</t>
  </si>
  <si>
    <t>ESMALTE EM ESTRUTURA METALICA</t>
  </si>
  <si>
    <t>15.01.005</t>
  </si>
  <si>
    <t>PINTURA PARA ESTRUTURA DE ALUMINIO C/ TINTA ESMALTE AUTOMOTIVA</t>
  </si>
  <si>
    <t>15.01.006</t>
  </si>
  <si>
    <t>ESMALTE A BASE DE ÁGUA EM ESTRUTURA METÁLICA</t>
  </si>
  <si>
    <t>OLEO SEM APAREL E EMASS PREVIOS EM ESTRUT DE MAD APARENTE (GALPOES)</t>
  </si>
  <si>
    <t>15.01.012</t>
  </si>
  <si>
    <t>ESMALTE S/APAREL EMASS PREVIOS EM ESTRUTURA DE MADEIRA APARENTES</t>
  </si>
  <si>
    <t>15.01.013</t>
  </si>
  <si>
    <t>ESMALTE A BASE DE ÁGUA SEM APARELHAMENTO E EMASSAMENTO PRÉVIOS EM ESTRUTURA DE MADEIRA</t>
  </si>
  <si>
    <t>15.01.014</t>
  </si>
  <si>
    <t>APLICAÇAO DE IMUNIZANTE CUPINICIDA EM MADEIRA.</t>
  </si>
  <si>
    <t>15.01.015</t>
  </si>
  <si>
    <t>VERNIZ SEM APARELHAMENTO E EMAS PREVIOS EM ESTRUT DE MADEIRA APARENTE</t>
  </si>
  <si>
    <t>15.01.029</t>
  </si>
  <si>
    <t>SERVIÇO GALVANIZACAO A FOGO - ESTRUTURAS</t>
  </si>
  <si>
    <t>15.01.032</t>
  </si>
  <si>
    <t>PRIMER P/ GALVANIZADOS (GALVITE/SIMILAR) - ESTRUTURAS</t>
  </si>
  <si>
    <t>15.01.035</t>
  </si>
  <si>
    <t>FUNDO ANTI-OXIDANTE EM ESTRUTURAS</t>
  </si>
  <si>
    <t>15.01.099</t>
  </si>
  <si>
    <t>PINTURAS EM ESTRUTURAS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</si>
  <si>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</si>
  <si>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</si>
  <si>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</si>
  <si>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</si>
  <si>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</si>
  <si>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</si>
  <si>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</si>
  <si>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</si>
  <si>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15.02.012</t>
  </si>
  <si>
    <t>MASSA CORRIDA A OLEO</t>
  </si>
  <si>
    <t>15.02.015</t>
  </si>
  <si>
    <t>OLEO</t>
  </si>
  <si>
    <t>15.02.016</t>
  </si>
  <si>
    <t>OLEO COM MASSA CORRIDA</t>
  </si>
  <si>
    <t>15.02.018</t>
  </si>
  <si>
    <t>ESMALTE A BASE DE AGUA</t>
  </si>
  <si>
    <t>ESMALTE</t>
  </si>
  <si>
    <t>15.02.020</t>
  </si>
  <si>
    <t>MASSA NIVELADORA PARA INTERIOR (AREAS MOLHADAS)</t>
  </si>
  <si>
    <t>TINTA LATEX STANDARD</t>
  </si>
  <si>
    <t>TINTA LATEX STANDARD COM MASSA NIVELADORA</t>
  </si>
  <si>
    <t>15.02.040</t>
  </si>
  <si>
    <t>VERNIZ RETARDANTE DE CHAMA APLICADO EM SUPERFICIE DE MADEIRA ACABAMENTO TRANSPARENTE COM DUAS DEMÃOS</t>
  </si>
  <si>
    <t>15.02.041</t>
  </si>
  <si>
    <t>VERNIZ SELANTE RESISTENTE À ABRASÃO APLICADO SOBRE VERNIZ RETARDANTE EM SUPERFICIE DE MADEIRA ACABAMENTO TRANSPARENTE COM DUAS DEMÃOS</t>
  </si>
  <si>
    <t>15.02.050</t>
  </si>
  <si>
    <t>OLEO EM FORRO DE MADEIRA</t>
  </si>
  <si>
    <t>15.02.052</t>
  </si>
  <si>
    <t>ESMALTE EM FORRO DE MADEIRA</t>
  </si>
  <si>
    <t>15.02.053</t>
  </si>
  <si>
    <t>ESMALTE A BASE DE AGUA EM FORRO DE MADEIRA</t>
  </si>
  <si>
    <t>15.02.055</t>
  </si>
  <si>
    <t>ENVERNIZAMENTO EM FORRO DE MADEIRA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</si>
  <si>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</si>
  <si>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</si>
  <si>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</si>
  <si>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</si>
  <si>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</si>
  <si>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</si>
  <si>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15.02.099</t>
  </si>
  <si>
    <t>PINTURAS EM FORROS/PAREDES INTERNAS</t>
  </si>
  <si>
    <t>15.03.001</t>
  </si>
  <si>
    <t>MASSA CORRIDA A OLEO EM ESQUADRIAS DE MADEIRA</t>
  </si>
  <si>
    <t>15.03.002</t>
  </si>
  <si>
    <t>MASSA NIVELADORA A BASE DE AGUA EM ESQUADRIAS DE MADEIRA</t>
  </si>
  <si>
    <t>15.03.003</t>
  </si>
  <si>
    <t>OLEO SEM MASSA CORRIDA EM ESQUADRIAS DE MADEIRA</t>
  </si>
  <si>
    <t>15.03.004</t>
  </si>
  <si>
    <t>OLEO COM MASSA CORRIDA EM ESQUADRIAS DE MADEIRA</t>
  </si>
  <si>
    <t>15.03.005</t>
  </si>
  <si>
    <t>OLEO EM MADEIRA SEM APARELHAMENTO E EMASS PREVIOS (PORTOES-CERCAS)</t>
  </si>
  <si>
    <t>15.03.006</t>
  </si>
  <si>
    <t>ESMALTE SEM MASSA NIVELADORA EM ESQUADRIAS DE MADEIRA</t>
  </si>
  <si>
    <t>ESMALTE COM MASSA NIVELADORA EM ESQUADRIAS DE MADEIRA</t>
  </si>
  <si>
    <t>ESMALTE EM CERCAS PORTOES E GRADIS</t>
  </si>
  <si>
    <t>15.03.010</t>
  </si>
  <si>
    <t>VERNIZ PLASTICO BASE POLIURET EM ESQUADRIAS E PECAS MADEIRA EXTERNA</t>
  </si>
  <si>
    <t>15.03.012</t>
  </si>
  <si>
    <t>ENVERNIZAMENTO EM ESQUADRIAS DE MADEIRA</t>
  </si>
  <si>
    <t>15.03.020</t>
  </si>
  <si>
    <t>OLEO EM ESQUADRIAS DE FERRO</t>
  </si>
  <si>
    <t>ESMALTE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</si>
  <si>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</si>
  <si>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</si>
  <si>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</si>
  <si>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</si>
  <si>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</si>
  <si>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</si>
  <si>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</si>
  <si>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</si>
  <si>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</si>
  <si>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</si>
  <si>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</si>
  <si>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</si>
  <si>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</si>
  <si>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>PRIMER P/ GALVANIZADOS (GALVIT/SIMILAR) - ESQUADRIAS</t>
  </si>
  <si>
    <t>15.03.035</t>
  </si>
  <si>
    <t>FUNDO ANTI-OXIDANTE EM ESQUADRIAS</t>
  </si>
  <si>
    <t>15.03.040</t>
  </si>
  <si>
    <t>OLEO EM RODAPES, BAGUETES E MOLDURAS DE MADEIRA</t>
  </si>
  <si>
    <t>15.03.041</t>
  </si>
  <si>
    <t>ESMALTE EM RODAPES, BAGUETES E MOLDURAS DE MADEIRA</t>
  </si>
  <si>
    <t>15.03.042</t>
  </si>
  <si>
    <t>ESMALTE A BASE DE AGUA EM RODAPES BAGUETES E MOLDURAS DE MADEIRA</t>
  </si>
  <si>
    <t>15.03.050</t>
  </si>
  <si>
    <t>ENVERNIZAMENTO DE RODAPES,BAGUETES OU MOLDURAS DE MADEIRA</t>
  </si>
  <si>
    <t>FACE EXTERNA DE CALHAS/CONDUTORES COM TINTA SINTETICA (ESMALTE)</t>
  </si>
  <si>
    <t>FACE INTERNA DE CALHAS COM TINTA BETUMINOSA</t>
  </si>
  <si>
    <t>FACE APARENTE DE RUFOS/RINCOES COM TINTA BETUMINOSA</t>
  </si>
  <si>
    <t>15.03.063</t>
  </si>
  <si>
    <t>FACE EXTERNA DE CALHAS/CONDUTORES COM TINTA A OLEO</t>
  </si>
  <si>
    <t>15.03.064</t>
  </si>
  <si>
    <t>FACE EXTERNA DE CALHAS/CONDUTORES COM ESMALTE A BASE DE AGUA</t>
  </si>
  <si>
    <t>15.03.068</t>
  </si>
  <si>
    <t>PINTURA DUAS DEMÃOS ESMALTE FACE APARENTE DE TUBULAÇÃO Ø 3/4"</t>
  </si>
  <si>
    <t>15.03.069</t>
  </si>
  <si>
    <t>PINTURA DUAS DEMÃOS ESMALTE FACE APARENTE DE TUBULAÇÃO Ø1"</t>
  </si>
  <si>
    <t>15.03.072</t>
  </si>
  <si>
    <t>PINTURA DUAS DEMÃOS ESMALTE FACE APARENTE DE TUBULAÇÃO Ø1 1/4"</t>
  </si>
  <si>
    <t>15.03.073</t>
  </si>
  <si>
    <t>PINTURA DUAS DEMÃOS ESMALTE FACE APARENTE DE TUBULAÇÃO Ø1 1/2"</t>
  </si>
  <si>
    <t>15.03.074</t>
  </si>
  <si>
    <t>PINTURA DUAS DEMÃOS ESMALTE FACE APARENTE DE TUBULAÇÃO Ø 2"</t>
  </si>
  <si>
    <t>15.03.075</t>
  </si>
  <si>
    <t>PINTURA DUAS DEMÃOS ESMALTE FACE APARENTE DE TUBULAÇÃO Ø 2 1/2"</t>
  </si>
  <si>
    <t>15.03.076</t>
  </si>
  <si>
    <t>PINTURA DUAS DEMÃOS ESMALTE FACE APARENTE DE TUBULAÇÃO Ø 3"</t>
  </si>
  <si>
    <t>15.03.077</t>
  </si>
  <si>
    <t>PINTURA DUAS DEMÃOS ESMALTE FACE APARENTE DE TUBULAÇÃO Ø 4"</t>
  </si>
  <si>
    <t>15.03.079</t>
  </si>
  <si>
    <t>PINTURA DUAS DEMÃOS ESMALTE FACE APARENTE DE TUBULAÇÃO PVC  Ø 2"</t>
  </si>
  <si>
    <t>15.03.080</t>
  </si>
  <si>
    <t>PINTURA DUAS DEMÃOS ESMALTE FACE APARENTE DE TUBULAÇÃO PVC Ø  3"</t>
  </si>
  <si>
    <t>15.03.081</t>
  </si>
  <si>
    <t>PINTURA DUAS DEMÃOS ESMALTE FACE APARENTE DE TUBULAÇÃO PVC Ø 4"</t>
  </si>
  <si>
    <t>15.03.082</t>
  </si>
  <si>
    <t>PINTURA DUAS DEMÃOS ESMALTE FACE APARENTE DE TUBULAÇÃO PVC Ø 6"</t>
  </si>
  <si>
    <t>15.03.099</t>
  </si>
  <si>
    <t>PINTURAS EM ESQUADRIAS</t>
  </si>
  <si>
    <t>15.04.001</t>
  </si>
  <si>
    <t>CAIACAO</t>
  </si>
  <si>
    <t>15.04.005</t>
  </si>
  <si>
    <t>TINTA LÁTEX ECONÔMICA</t>
  </si>
  <si>
    <t>15.04.007</t>
  </si>
  <si>
    <t>MASSA NIVELADORA PARA EXTERIOR</t>
  </si>
  <si>
    <t>LATEX EM ELEMENTO VAZADO</t>
  </si>
  <si>
    <t>15.04.009</t>
  </si>
  <si>
    <t>TRATAMENTO DE CONCRETO COM ESTUQUE E LIXAMENTO</t>
  </si>
  <si>
    <t>15.04.011</t>
  </si>
  <si>
    <t>TINTA MINERAL IMPERMEAVEL SEM NATA SELADORA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</si>
  <si>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</si>
  <si>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</si>
  <si>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</si>
  <si>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</si>
  <si>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</si>
  <si>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</si>
  <si>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</si>
  <si>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</si>
  <si>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VERNIZ ACRILICO BASE SOLVENTE COM 1 DEMAO PRIMER +2 DEMAOS VERNIZ ACRILICO BASE SOLVENTE</t>
  </si>
  <si>
    <t>15.04.031</t>
  </si>
  <si>
    <t>VERNIZ ACRILICO BASE AGUA APLICAÇAO 3 DEMAOS</t>
  </si>
  <si>
    <t>15.04.040</t>
  </si>
  <si>
    <t>15.04.041</t>
  </si>
  <si>
    <t>15.04.073</t>
  </si>
  <si>
    <t>15.04.078</t>
  </si>
  <si>
    <t>SINALIZAÇÃO VISUAL DE DEGRAUS-PINTURA ACRÍLICA P/PISOS</t>
  </si>
  <si>
    <t>15.04.080</t>
  </si>
  <si>
    <t>PINTURA  DE QUADRAS ESP-LINHAS DEMARCATORIAS (600M2)</t>
  </si>
  <si>
    <t>PINTURA DE LINHAS DEMARCATORIAS DE QUADRA DE ESPORTES</t>
  </si>
  <si>
    <t>15.04.099</t>
  </si>
  <si>
    <t>PINTURAS EM PAREDES EXTERNAS</t>
  </si>
  <si>
    <t>15.50.001</t>
  </si>
  <si>
    <t>RASPAGEM DE CAIACAO OU TINTA MINERAL IMPERMEAVEL</t>
  </si>
  <si>
    <t>15.50.002</t>
  </si>
  <si>
    <t>REMOCAO DE OLEO,ESMALTE,LATEX/ACRILICO EM PAREDES COM LIXAMENTO</t>
  </si>
  <si>
    <t>15.50.003</t>
  </si>
  <si>
    <t>REMOCAO DE OLEO,ESMALTE OU VERNIZ EM ESQ DE MADEIRA C/LIXAMENTO</t>
  </si>
  <si>
    <t>15.50.004</t>
  </si>
  <si>
    <t>REMOCAO DE OLEO,ESMALTE,ALUMIN OU GRAFITE EM ESQ DE FERRO C/LIXAMENTO</t>
  </si>
  <si>
    <t>15.50.010</t>
  </si>
  <si>
    <t>REMOÇAO DE OLEO,ESMALTE,VERNIZ EM RODAPES,BAGUETES E MOLD C/LIXAMENTO</t>
  </si>
  <si>
    <t>15.50.011</t>
  </si>
  <si>
    <t>REMOCAO DE OLEO,ESMALTE,LATEX/ACRILICO EM PAREDES COM PRODUTO QUIMICO</t>
  </si>
  <si>
    <t>15.50.012</t>
  </si>
  <si>
    <t>REMOCAO DE OLEO ESMALTE OU VERNIZ EM ESQ. DE MADEIRA C/PROD QUIMICO</t>
  </si>
  <si>
    <t>15.50.013</t>
  </si>
  <si>
    <t>REMOCAO DE OLEO,ESMALTE,ALUMIN OU GRAFITE EM ESQ DE FERRO C/PROD QUIM</t>
  </si>
  <si>
    <t>15.50.014</t>
  </si>
  <si>
    <t>REMOÇAO DE OLEO,ESMALTE,VERNIZ EM RODAPES,BAGUETES E MOLD C/PROD.QUIMICO</t>
  </si>
  <si>
    <t>15.50.030</t>
  </si>
  <si>
    <t>REMOCAO DE PINTURA EM ESTRUTURA METALICA COM LIXAMENTO</t>
  </si>
  <si>
    <t>15.50.099</t>
  </si>
  <si>
    <t>REMOCOES</t>
  </si>
  <si>
    <t>15.80.010</t>
  </si>
  <si>
    <t>PINTURA EM AZULEJO</t>
  </si>
  <si>
    <t>15.80.017</t>
  </si>
  <si>
    <t>OLEO EM SUPERFICIE INCLUSIVE PREPARO E RETOQUE DE MASSA</t>
  </si>
  <si>
    <t>15.80.018</t>
  </si>
  <si>
    <t>TINTA LATEX STANDARD INCLUSIVE PREPARO E RETOQUE DE MASSA NIVELADORA</t>
  </si>
  <si>
    <t>15.80.019</t>
  </si>
  <si>
    <t>ESMALTE EM ESQUADRIAS DE MADEIRA INCLUSIVE PREPARO E RETOQUES DE MASSA</t>
  </si>
  <si>
    <t>15.80.020</t>
  </si>
  <si>
    <t>OLEO EM ESQUADRIAS DE MADEIRA INCLUSIVE PREPARO E RETOQUES DE MASSA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</si>
  <si>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</si>
  <si>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</si>
  <si>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</si>
  <si>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</si>
  <si>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</si>
  <si>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ZARCAO</t>
  </si>
  <si>
    <t>15.80.025</t>
  </si>
  <si>
    <t>REMOVEDOR DE PICHAÇÃO - POS PINTURA ANTIPICHAÇÃO</t>
  </si>
  <si>
    <t>15.80.029</t>
  </si>
  <si>
    <t>VERNIZ ANTIPICHAÇÃO 2 DEMAOS</t>
  </si>
  <si>
    <t>15.80.030</t>
  </si>
  <si>
    <t>VERNIZ EM ESQUADRIAS DE MADEIRA INCL. PREPARO E RETOQUE DE MASSA</t>
  </si>
  <si>
    <t>15.80.032</t>
  </si>
  <si>
    <t>VERNIZ EM RODAPES/BAGUETES/MOLD. MAD. INCL. PREPARO E RETOQUE DE MASSA</t>
  </si>
  <si>
    <t>15.80.040</t>
  </si>
  <si>
    <t>PINTURA DE QUADRAS ESPORTIVAS - LINHAS DEMARCATORIAS</t>
  </si>
  <si>
    <t>15.80.042</t>
  </si>
  <si>
    <t>15.80.043</t>
  </si>
  <si>
    <t>TINTA LATEX ECONOMICA INCLUSIVE PREPARO E RETOQUE DE MASSA NIVELADORA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</si>
  <si>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</si>
  <si>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</si>
  <si>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</si>
  <si>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</si>
  <si>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</si>
  <si>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</si>
  <si>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</si>
  <si>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</si>
  <si>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</si>
  <si>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</si>
  <si>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15.80.049</t>
  </si>
  <si>
    <t>ESMALTE EM SUPERFICIE DE MADEIRA INCLUSIVE PREPARO E RETOQUE DE MASSA</t>
  </si>
  <si>
    <t>15.80.050</t>
  </si>
  <si>
    <t>OLEO EM FORRO DE MADEIRA INCLUSIVE PREPARO E RETOQUE DE MASSA</t>
  </si>
  <si>
    <t>15.80.060</t>
  </si>
  <si>
    <t>ESMALTE EM ESTRUTURA METALICA INCLUSIVE PREPARO E RETOQUE DE ZARCAO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</si>
  <si>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</si>
  <si>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</si>
  <si>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</si>
  <si>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</si>
  <si>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15.80.070</t>
  </si>
  <si>
    <t>GALVANIZACAO A FRIO - PINTURA P/ ESTRUTURAS - CONSERVACAO</t>
  </si>
  <si>
    <t>15.80.071</t>
  </si>
  <si>
    <t>GALVANIZACAO A FRIO - PINTURA P/ ESQUADRIAS - CONSERVACAO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</si>
  <si>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</si>
  <si>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</si>
  <si>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</si>
  <si>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</si>
  <si>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</si>
  <si>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</si>
  <si>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</si>
  <si>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</si>
  <si>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15.80.080</t>
  </si>
  <si>
    <t>SERVIÇO GALVANIZACAO A FOGO - ESTRUTURAS / ESQUADRIAS.</t>
  </si>
  <si>
    <t>15.80.099</t>
  </si>
  <si>
    <t>SERVICOS DE PINTURA - CONSERVACAO</t>
  </si>
  <si>
    <t>16.01.008</t>
  </si>
  <si>
    <t>FD-07 FECHAM DIVISA/BL CONCRETO/REV CHAP GROSSO FACE EXT H=185CM/SAPAT</t>
  </si>
  <si>
    <t>16.01.009</t>
  </si>
  <si>
    <t>FD-08 FECHAM DIVISA/BL CONCRETO/REV CHAP GROSSO FACE EXT H=185CM/BROCA</t>
  </si>
  <si>
    <t>16.01.010</t>
  </si>
  <si>
    <t>FD-10 FECHAMENTO PARA DEVISAS/MOUROES</t>
  </si>
  <si>
    <t>16.01.011</t>
  </si>
  <si>
    <t>FD-11 FECHAMENTO DE DIVISAS - MOUROES C/ PLACAS PRE MOLDADAS</t>
  </si>
  <si>
    <t>16.01.012</t>
  </si>
  <si>
    <t>FD-12 FECHAMENTO DE DIVISAS - MOUROES C/ ARAMES E HIBISCOS</t>
  </si>
  <si>
    <t>16.01.013</t>
  </si>
  <si>
    <t>FD-13 FECHAMENTO DIV/BL CONCR/SEM REVESTIMENTO (H=185CM/SAPATA)</t>
  </si>
  <si>
    <t>16.01.014</t>
  </si>
  <si>
    <t>FD-14 FECHAMENTO DE DIVISA/BLOCO DE CONCRETO/ S/REVEST. H=185CM/BROCA</t>
  </si>
  <si>
    <t>16.01.015</t>
  </si>
  <si>
    <t>FD-15 FECHAMENTO DE DIVISA/BL CONCRETO/REVEST CHAP FINO H=235CM/SAPATA</t>
  </si>
  <si>
    <t>FD-16 FECHAMENTO DIVISA/BL CONCRETO/REVEST CHAPISCO FINO H=235CM/BROCA</t>
  </si>
  <si>
    <t>16.01.021</t>
  </si>
  <si>
    <t>FD-21 FECHAMENTO DE DIVISA COM GRADIL ELETROFUNDIDO / SAPATA (H=185CM)</t>
  </si>
  <si>
    <t>16.01.022</t>
  </si>
  <si>
    <t>FD-22 FECHAMENTO DE DIVISA COM GRADIL ELETROFUNDIDO/SAPATA (H=235CM)</t>
  </si>
  <si>
    <t>16.01.028</t>
  </si>
  <si>
    <t>FD-23 FECHAMENTO DE DIVISA COM GRADIL ELETROFUNDIDO / BROCA (H=185CM)</t>
  </si>
  <si>
    <t>FD-24 FECHAMENTO DE DIVISA COM GRADIL ELETROFUNDIDO / BROCA (H=235CM)</t>
  </si>
  <si>
    <t>16.01.030</t>
  </si>
  <si>
    <t>FD-25 FECHAMENTO DIVISA C/ GRADIL ELETROF / SAPATA (199X132.20CM)</t>
  </si>
  <si>
    <t>16.01.031</t>
  </si>
  <si>
    <t>FD-26 FECHAMENTO DIVISA C/ GRADIL ELETROF / BROCA (199X132.20CM)</t>
  </si>
  <si>
    <t>16.01.032</t>
  </si>
  <si>
    <t>FD-27 FECHAMENTO DIVISA C/ GRADIL ELETROF / SAPATA (59X211.40CM)</t>
  </si>
  <si>
    <t>16.01.033</t>
  </si>
  <si>
    <t>FD-28 FECHAMENTO DIVISA C/ GRADIL ELETROF / BROCA (59X211.40CM)</t>
  </si>
  <si>
    <t>16.01.045</t>
  </si>
  <si>
    <t>16.01.046</t>
  </si>
  <si>
    <t>PORTÃO EM CHAPA DE AÇO</t>
  </si>
  <si>
    <t>16.01.058</t>
  </si>
  <si>
    <t>GRADIL ELETROFUNDIDO GALV. COM PINTURA ELETROSTATICA 62X132MM BARRA 25X2MM</t>
  </si>
  <si>
    <t>16.01.060</t>
  </si>
  <si>
    <t>FD-29 FECHAMENTO DIVISA C/ ELEMENTO VAZADO / SAPATA (239X199CM)</t>
  </si>
  <si>
    <t>16.01.061</t>
  </si>
  <si>
    <t>FD-30 FECHAMENTO DIVISA C/ ELEMENTO VAZADO / BROCA (239X199CM)</t>
  </si>
  <si>
    <t>16.01.062</t>
  </si>
  <si>
    <t>FD-31 FECHAMENTO DIVISA C/ ELEMENTO VAZADO / SAPATA (39X199CM)</t>
  </si>
  <si>
    <t>16.01.063</t>
  </si>
  <si>
    <t>FD-32 FECHAMENTO DIVISA C/ ELEMENTO VAZADO / BROCA (39X199CM)</t>
  </si>
  <si>
    <t>16.01.064</t>
  </si>
  <si>
    <t>PT-29 PORTAO DE TELA PARA QUADRA</t>
  </si>
  <si>
    <t>16.01.065</t>
  </si>
  <si>
    <t>VERGA/CINTA EM BLOCO DE CONCRETO CANALETA 14X19X39CM</t>
  </si>
  <si>
    <t>16.01.066</t>
  </si>
  <si>
    <t>VERGA/CINTA EM BLOCO DE CONCRETO CANALETA 19X19X39CM</t>
  </si>
  <si>
    <t>16.01.067</t>
  </si>
  <si>
    <t>FD-33 FECHAMENTO DE DIVISA/BL.CONCRETO/REVEST. CHAPISCO GROSSO H=235CM/SAPATA</t>
  </si>
  <si>
    <t>16.01.068</t>
  </si>
  <si>
    <t>FD-34 FECHAMENTO DE DIVISA/BL. CONCRETO/REVEST. CHAPISCO GROSSO H=235CM/BROCA</t>
  </si>
  <si>
    <t>16.01.080</t>
  </si>
  <si>
    <t>PT-30 PORTAO GRADIL ELETROFUNDIDO / PILARETE DE CONCRETO (300X185CM)</t>
  </si>
  <si>
    <t>PT-31 PORTAO GRADIL ELETROFUNDIDO / PILARETE DE CONCRETO (300X235CM)</t>
  </si>
  <si>
    <t>PT-32 PORTAO GRADIL ELETROFUNDIDO / PILARETE DE CONCRETO (180X185CM)</t>
  </si>
  <si>
    <t>PT-33 PORTAO GRADIL ELETROFUNDIDO / PILARETE DE CONCRETO (180X235CM)</t>
  </si>
  <si>
    <t>PT-41 PORTAO EM CHAPA DE ACO (300X235CM)</t>
  </si>
  <si>
    <t>16.01.089</t>
  </si>
  <si>
    <t>PT-42 PORTAO EM CHAPA DE ACO (180X235CM)</t>
  </si>
  <si>
    <t>16.01.090</t>
  </si>
  <si>
    <t>FE-01  FECHAMENTO PARA SETORIZAÇAO 120&lt;H&lt;200 CM  (ALAMBRADO)</t>
  </si>
  <si>
    <t>FE-02  FECHAMENTO PARA SETORIZAÇAO (GRADIL ELETROFUNDIDO)</t>
  </si>
  <si>
    <t>16.01.092</t>
  </si>
  <si>
    <t>PT-50 PORTAO DE TELA PARA SETORIZAÇAO 120&lt;H&lt;200 CM</t>
  </si>
  <si>
    <t>16.01.093</t>
  </si>
  <si>
    <t>PT-34 PORTAO GRADIL ELETROFUNDIDO / PILARETE METALICO (300X185CM)</t>
  </si>
  <si>
    <t>16.01.094</t>
  </si>
  <si>
    <t>PT-35 PORTAO GRADIL ELETROFUNDIDO / PILARETE METALICO (300X235CM)</t>
  </si>
  <si>
    <t>16.01.095</t>
  </si>
  <si>
    <t>PT-36 PORTAO GRADIL ELETROFUNDIDO / PILARETE METALICO (180X185CM)</t>
  </si>
  <si>
    <t>16.01.098</t>
  </si>
  <si>
    <t>PT-37 PORTAO GRADIL ELETROFUNDIDO / PILARETE METALICO (180X235CM)</t>
  </si>
  <si>
    <t>16.01.099</t>
  </si>
  <si>
    <t>SERVICOS PARA FECHAMENTOS</t>
  </si>
  <si>
    <t>16.02.004</t>
  </si>
  <si>
    <t>PAVIMENTAÇÃO DE CONCRETO P/PISO PERMEAVEL DRENANTE (DIAGONAL)</t>
  </si>
  <si>
    <t>16.02.008</t>
  </si>
  <si>
    <t>16.02.009</t>
  </si>
  <si>
    <t>PLACA DE CONCRETO MOLDADA NO LOCAL - 90X90 CM</t>
  </si>
  <si>
    <t>PAVIMENTAÇÃO DE CONCRETO P/PISO PERMEAVEL DRENANTE (SEXTAVADO)</t>
  </si>
  <si>
    <t>16.02.012</t>
  </si>
  <si>
    <t>PAVIMENTACAO ARTICULADA SOBRE BASE AREIA GROSSA E=5A6CM</t>
  </si>
  <si>
    <t>16.02.014</t>
  </si>
  <si>
    <t>PAVIMENTAÇAO DE CONCRETO PARA PISO PERMEAVEL DRENANTE (GRAMA)</t>
  </si>
  <si>
    <t>16.02.015</t>
  </si>
  <si>
    <t>PAVIMENTACAO ASFALTICA</t>
  </si>
  <si>
    <t>16.02.018</t>
  </si>
  <si>
    <t>BORRACHA ASSENTADA C/ ARGAMASSA - PISO TATIL ALERTA</t>
  </si>
  <si>
    <t>16.02.022</t>
  </si>
  <si>
    <t>PAVIMENTACAO COM PEDRISCO COM ESPESS DE 5 CM</t>
  </si>
  <si>
    <t>16.02.023</t>
  </si>
  <si>
    <t>PAVIMENTACAO DE PEDRA MOSAICO PORTUGUES 2 COR/SOBRE BASE AREIA GROSSA</t>
  </si>
  <si>
    <t>16.02.025</t>
  </si>
  <si>
    <t>GUIAS PRE-MOLDADAS TIPO PMSP</t>
  </si>
  <si>
    <t>16.02.026</t>
  </si>
  <si>
    <t>SARJETAS MOLDADAS NO LOCAL TIPO PMSP</t>
  </si>
  <si>
    <t>16.02.027</t>
  </si>
  <si>
    <t>GA-01 GUIA LEVE OU SEPARADOR DE PISOS</t>
  </si>
  <si>
    <t>16.02.028</t>
  </si>
  <si>
    <t>GA-02 GUIA E SARJETA</t>
  </si>
  <si>
    <t>GA-03 GUIA E SARJETA TIPO PMSP</t>
  </si>
  <si>
    <t>16.02.031</t>
  </si>
  <si>
    <t>DEGRAU DE CONCRETO CAMURCADO</t>
  </si>
  <si>
    <t>16.02.033</t>
  </si>
  <si>
    <t>PEDRA MIRACEMA</t>
  </si>
  <si>
    <t>16.02.036</t>
  </si>
  <si>
    <t>PAVIMENTACAO MOSAICO COM BLOCOS DE CONCRETO NATURAL</t>
  </si>
  <si>
    <t>16.02.039</t>
  </si>
  <si>
    <t>PAVIMENTAÇÃO DE CONCRETO P/PISO PERMEAVEL DRENANTE (QUADRICULADO)</t>
  </si>
  <si>
    <t>16.02.050</t>
  </si>
  <si>
    <t>PASTILHA NATURAL 2,5X2,5CM - DETALHES E REQUADROS</t>
  </si>
  <si>
    <t>16.02.051</t>
  </si>
  <si>
    <t>PASTILHA NATURAL 5,0X5,0CM - DETALHES E REQUADROS</t>
  </si>
  <si>
    <t>16.02.056</t>
  </si>
  <si>
    <t>LADRILHO HIDRAULICO 20X20CM LISO 1 COR</t>
  </si>
  <si>
    <t>16.02.061</t>
  </si>
  <si>
    <t>16.02.062</t>
  </si>
  <si>
    <t>16.02.064</t>
  </si>
  <si>
    <t>16.02.066</t>
  </si>
  <si>
    <t>PISO DE CONCRETO ARMADO Fck 25MPa DESEMPENAMENTO MECÂNICO  E=10CM</t>
  </si>
  <si>
    <t>16.02.067</t>
  </si>
  <si>
    <t>16.02.068</t>
  </si>
  <si>
    <t>DEGRAU DE CONCRETO ARMADO Fck 25MPa DESEMPENADO E=6CM  INCLUSIVE LASTRO DE BRITA</t>
  </si>
  <si>
    <t>16.02.069</t>
  </si>
  <si>
    <t>LASTRO DE CONCRETO - 5CM</t>
  </si>
  <si>
    <t>16.02.080</t>
  </si>
  <si>
    <t>16.02.090</t>
  </si>
  <si>
    <t>CIMENTADO DESEMPENADO COM JUNTA SECA E=3,5CM INCL ARG REG</t>
  </si>
  <si>
    <t>16.02.091</t>
  </si>
  <si>
    <t>CIMENTADO DESEMPENADO ALISADO C/ CORANTE E=3,5CM INCL ARG REG</t>
  </si>
  <si>
    <t>16.02.099</t>
  </si>
  <si>
    <t>REVESTIMENTOS P/ PISOS EXTERNOS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</si>
  <si>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</si>
  <si>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</si>
  <si>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</si>
  <si>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</si>
  <si>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</si>
  <si>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</si>
  <si>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16.02.106</t>
  </si>
  <si>
    <t>CIMENTADO DESEMPENADO E ALISADO COM CORANTE  E = 5 CM COM AGREGADO RECICLADO DA CONSTRUÇAO CIVIL</t>
  </si>
  <si>
    <t>16.03.001</t>
  </si>
  <si>
    <t>CORTE DE MATO E GRAMA - ROÇAGEM MECANIZADA</t>
  </si>
  <si>
    <t>GRAMA ESMERALDA EM PLACAS</t>
  </si>
  <si>
    <t>FORRACAO - MARANTA</t>
  </si>
  <si>
    <t>16.03.012</t>
  </si>
  <si>
    <t>GRAMA PRETA EM MUDAS</t>
  </si>
  <si>
    <t>AP-02 PROTETOR PARA ARVORES</t>
  </si>
  <si>
    <t>16.03.031</t>
  </si>
  <si>
    <t>ARVORE ORNAMENTAL H=1,50 A 2.00M - TIPUANA</t>
  </si>
  <si>
    <t>16.03.063</t>
  </si>
  <si>
    <t>PALMEIRA JERIVÁ H=1,50 A 2,00 M</t>
  </si>
  <si>
    <t>16.03.066</t>
  </si>
  <si>
    <t>ARBUSTO H=0.50 A 0.70M - AZALÉIA</t>
  </si>
  <si>
    <t>16.03.067</t>
  </si>
  <si>
    <t>ARBUSTO H=0.50 A 0.70M - BELA EMILIA</t>
  </si>
  <si>
    <t>16.03.075</t>
  </si>
  <si>
    <t>ARBUSTO COSTELA- DE -ADAO  H=0.50 A 0.70 M</t>
  </si>
  <si>
    <t>16.03.076</t>
  </si>
  <si>
    <t>ARBUSTO  GUAIMBÊ   H=0.50 A 0.70 M</t>
  </si>
  <si>
    <t>16.03.077</t>
  </si>
  <si>
    <t>ARBUSTO PRIMAVERA   H=0.50 A 0.70 M</t>
  </si>
  <si>
    <t>16.03.080</t>
  </si>
  <si>
    <t>ARBUSTO H=0,50 A 0,70 M - CALIANDRA</t>
  </si>
  <si>
    <t>BAMBU H=1,00 A 2,00 M - BAMBUZINHO</t>
  </si>
  <si>
    <t>16.03.085</t>
  </si>
  <si>
    <t>FORRACAO - CURCULIGO</t>
  </si>
  <si>
    <t>16.03.087</t>
  </si>
  <si>
    <t>FORRACAO - LANTANA</t>
  </si>
  <si>
    <t>FORRACAO - LIRIO AMARELO</t>
  </si>
  <si>
    <t>16.03.090</t>
  </si>
  <si>
    <t>ARBUSTO SANQUÉSIA   H=0.50 A 0.70 M</t>
  </si>
  <si>
    <t>16.03.091</t>
  </si>
  <si>
    <t>FORRACAO - PILEIA</t>
  </si>
  <si>
    <t>FORRACAO - CLOROFITO</t>
  </si>
  <si>
    <t>16.03.093</t>
  </si>
  <si>
    <t>FORRACAO - VEDELIA</t>
  </si>
  <si>
    <t>16.03.096</t>
  </si>
  <si>
    <t>FORRACAO - AGAPANTO</t>
  </si>
  <si>
    <t>16.03.099</t>
  </si>
  <si>
    <t>SERVIÇOS DE PAISAGISMO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</si>
  <si>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</si>
  <si>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</si>
  <si>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</si>
  <si>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</si>
  <si>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</si>
  <si>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</si>
  <si>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</si>
  <si>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</si>
  <si>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</si>
  <si>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</si>
  <si>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</si>
  <si>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</si>
  <si>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</si>
  <si>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</si>
  <si>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FORRAÇÃO GRAMA-AMENDOIM</t>
  </si>
  <si>
    <t>16.03.108</t>
  </si>
  <si>
    <t>FORRAÇÃO JIBÓIA-VERDE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</si>
  <si>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</si>
  <si>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</si>
  <si>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</si>
  <si>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</si>
  <si>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</si>
  <si>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</si>
  <si>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</si>
  <si>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</si>
  <si>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</si>
  <si>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</si>
  <si>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</si>
  <si>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16.03.150</t>
  </si>
  <si>
    <t>ÁRVORE ORNAMENTAL AROEIRA-DO-SERTÃO H=2,00M</t>
  </si>
  <si>
    <t>16.03.151</t>
  </si>
  <si>
    <t>ÁRVORE ORNAMENTAL CANELA-PRETA H=2,00M</t>
  </si>
  <si>
    <t>16.03.152</t>
  </si>
  <si>
    <t>ÁRVORE ORNAMENTAL CANELA-SASSAFRÁS H=2,00M</t>
  </si>
  <si>
    <t>16.03.153</t>
  </si>
  <si>
    <t>ÁRVORE ORNAMENTAL CASTANHA-DO-PARÁ H=2,00M</t>
  </si>
  <si>
    <t>16.03.154</t>
  </si>
  <si>
    <t>ÁRVORE ORNAMENTAL IMBUIA H=2,00M</t>
  </si>
  <si>
    <t>16.03.155</t>
  </si>
  <si>
    <t>ÁRVORE ORNAMENTAL JABORANDI H=2,00M</t>
  </si>
  <si>
    <t>16.03.156</t>
  </si>
  <si>
    <t>ÁRVORE ORNAMENTAL PEROBA ROSA H=2,00M</t>
  </si>
  <si>
    <t>16.03.157</t>
  </si>
  <si>
    <t>ÁRVORE ORNAMENTAL PINHEIRO-DO-PARANÁ H=2,00M</t>
  </si>
  <si>
    <t>16.03.170</t>
  </si>
  <si>
    <t>ÁRVORE  PEITO DE POMBA H=0,50 A 1,00M. (NATIVA PIONEIRA-SP)</t>
  </si>
  <si>
    <t>16.03.171</t>
  </si>
  <si>
    <t>ÁRVORE  TÁPIA  H=0,50M A 1,00M. (NATIVA PIONEIRA-SP)</t>
  </si>
  <si>
    <t>16.03.172</t>
  </si>
  <si>
    <t>ÁRVORE CAPIXINGUI  H=0,50M A 1,00M (NATIVA PIONEIRA-SP)</t>
  </si>
  <si>
    <t>16.03.173</t>
  </si>
  <si>
    <t>ÁRVORE INGÁ  H=0,50M A 1,00M (NATIVA PIONEIRA-SP)</t>
  </si>
  <si>
    <t>16.03.174</t>
  </si>
  <si>
    <t>ÁRVORE FUMO BRAVO  H=0,50M A 1,00M (NATIVA PIONEIRA-SP)</t>
  </si>
  <si>
    <t>16.03.175</t>
  </si>
  <si>
    <t>ÁRVORE MUTAMBO  H=0,50M A 1,00M (NATIVA PIONEIRA-SP)</t>
  </si>
  <si>
    <t>16.03.176</t>
  </si>
  <si>
    <t>ÁRVORE AÇOITA CAVALO  H=0,50M A 1,00M (NATIVA PIONEIRA-SP)</t>
  </si>
  <si>
    <t>16.03.177</t>
  </si>
  <si>
    <t>ÁRVORE PAU POLVORA  H=0,50M A 1,00M (NATIVA PIONEIRA-SP)</t>
  </si>
  <si>
    <t>16.03.190</t>
  </si>
  <si>
    <t>ÁRVORE PEITO DE POMBA H=2,00M (NATIVA PIONEIRA-SP)</t>
  </si>
  <si>
    <t>16.03.191</t>
  </si>
  <si>
    <t>ÁRVORE TÁPIA H=2,00M (NATIVA PIONEIRA-SP)</t>
  </si>
  <si>
    <t>16.03.192</t>
  </si>
  <si>
    <t>ÁRVORE CAPIXINGUI H=2,00M (NATIVA PIONEIRA-SP)</t>
  </si>
  <si>
    <t>16.03.193</t>
  </si>
  <si>
    <t>ÁRVORE INGÁ  H=2,00M (NATIVA PIONEIRA-SP)</t>
  </si>
  <si>
    <t>16.03.194</t>
  </si>
  <si>
    <t>ÁRVORE FUMO BRAVO H=2,00M (NATIVA PIONEIRA-SP)</t>
  </si>
  <si>
    <t>16.03.195</t>
  </si>
  <si>
    <t>ÁRVORE MUTAMBO H=2,00M (NATIVA PIONEIRA-SP)</t>
  </si>
  <si>
    <t>16.03.196</t>
  </si>
  <si>
    <t>ÁRVORE AÇOITA CAVALO  H=2,00M (NATIVA PIONEIRA-SP)</t>
  </si>
  <si>
    <t>16.03.197</t>
  </si>
  <si>
    <t>ÁRVORE PAU POLVORA H=2,00M (NATIVA PIONEIRA-SP)</t>
  </si>
  <si>
    <t>ÁRVORE ORNAMENTAL ALDRAGO H=2,00M</t>
  </si>
  <si>
    <t>16.03.201</t>
  </si>
  <si>
    <t>ÁRVORE ORNAMENTAL PAU-CIGARRA H=2,00M</t>
  </si>
  <si>
    <t>16.03.202</t>
  </si>
  <si>
    <t>ÁRVORE ORNAMENTAL ARAÇÁ H=2,00M</t>
  </si>
  <si>
    <t>16.03.203</t>
  </si>
  <si>
    <t>ÁRVORE ORNAMENTAL AROEIRA-SALSA H=2,00M</t>
  </si>
  <si>
    <t>16.03.204</t>
  </si>
  <si>
    <t>ÁRVORE ORNAMENTAL BICO-DE-PATO H=2,00M</t>
  </si>
  <si>
    <t>16.03.205</t>
  </si>
  <si>
    <t>ÁRVORE ORNAMENTAL CHUVA DE OURO H=2,00M</t>
  </si>
  <si>
    <t>16.03.206</t>
  </si>
  <si>
    <t>ÁRVORE ORNAMENTAL CANELEIRA H=2,00M</t>
  </si>
  <si>
    <t>16.03.207</t>
  </si>
  <si>
    <t>ÁRVORE ORNAMENTAL CAPUTUNA-PRETA (CHUPA FERRO) H=2,00M</t>
  </si>
  <si>
    <t>16.03.208</t>
  </si>
  <si>
    <t>ÁRVORE ORNAMENTAL CAROBA H=2,00M</t>
  </si>
  <si>
    <t>16.03.209</t>
  </si>
  <si>
    <t>ÁRVORE ORNAMENTAL CAROBA-BRANCA H=2,00M</t>
  </si>
  <si>
    <t>16.03.210</t>
  </si>
  <si>
    <t>ÁRVORE ORNAMENTAL CAROBÃO H=2,00M</t>
  </si>
  <si>
    <t>16.03.211</t>
  </si>
  <si>
    <t>ÁRVORE ORNAMENTAL CARVALHO-BRASILEIRO (CARVALHO DO BRASIL) H=2,00M</t>
  </si>
  <si>
    <t>16.03.212</t>
  </si>
  <si>
    <t>ÁRVORE ORNAMENTAL CÁSSIA-GRANDE H=2,00M</t>
  </si>
  <si>
    <t>ÁRVORE ORNAMENTAL CEDRO-ROSA (CEDRO) H=2,00M</t>
  </si>
  <si>
    <t>16.03.214</t>
  </si>
  <si>
    <t>ÁRVORE ORNAMENTAL CHÁ-DE-BUGRE (CAPITÃO DO CAMPO) H=2,00M</t>
  </si>
  <si>
    <t>16.03.215</t>
  </si>
  <si>
    <t>ÁRVORE ORNAMENTAL DEDALEIRO H=2,00M</t>
  </si>
  <si>
    <t>16.03.216</t>
  </si>
  <si>
    <t>ÁRVORE ORNAMENTAL DIADEMA H=2,00M</t>
  </si>
  <si>
    <t>16.03.217</t>
  </si>
  <si>
    <t>ÁRVORE ORNAMENTAL EMBAÚBA H=2,00M</t>
  </si>
  <si>
    <t>16.03.218</t>
  </si>
  <si>
    <t>ÁRVORE ORNAMENTAL EMBIRUÇU H=2,00M</t>
  </si>
  <si>
    <t>16.03.219</t>
  </si>
  <si>
    <t>ÁRVORE ORNAMENTAL FEIJOA H=2,00M</t>
  </si>
  <si>
    <t>16.03.220</t>
  </si>
  <si>
    <t>ÁRVORE ORNAMENTAL GUANANDI H=2,00M</t>
  </si>
  <si>
    <t>16.03.221</t>
  </si>
  <si>
    <t>ÁRVORE ORNAMENTAL IPÊ-AMARELO-DA-SERRA H=2,00M</t>
  </si>
  <si>
    <t>16.03.222</t>
  </si>
  <si>
    <t>ÁRVORE ORNAMENTAL IPÊ-BRANCO H=2,00M</t>
  </si>
  <si>
    <t>16.03.223</t>
  </si>
  <si>
    <t>ÁRVORE ORNAMENTAL IPÊ-ROXO DE 7 FOLHAS H=2,00M</t>
  </si>
  <si>
    <t>16.03.224</t>
  </si>
  <si>
    <t>ÁRVORE ORNAMENTAL JACARANDÁ-PAULISTA H=2,00M</t>
  </si>
  <si>
    <t>16.03.225</t>
  </si>
  <si>
    <t>ÁRVORE ORNAMENTAL JEQUITIBÁ-BRANCO H=2,00M</t>
  </si>
  <si>
    <t>16.03.226</t>
  </si>
  <si>
    <t>ÁRVORE ORNAMENTAL JEQUITIBÁ-ROSA H=2,00M</t>
  </si>
  <si>
    <t>16.03.227</t>
  </si>
  <si>
    <t>ÁRVORE ORNAMENTAL MIRINDIBA (MIRINDIBA ROSA) H=2,00M</t>
  </si>
  <si>
    <t>ÁRVORE ORNAMENTAL MULUNGU-DO-LITORAL (SUINÃ) H=2,00M</t>
  </si>
  <si>
    <t>16.03.229</t>
  </si>
  <si>
    <t>ÁRVORE ORNAMENTAL MULUNGU H=2,00M</t>
  </si>
  <si>
    <t>16.03.230</t>
  </si>
  <si>
    <t>ÁRVORE ORNAMENTAL PATA-DE-VACA-BRANCA (PATA-DE-VACA) H=2,00M</t>
  </si>
  <si>
    <t>16.03.231</t>
  </si>
  <si>
    <t>ÁRVORE ORNAMENTAL TARUMÃ H=2,00M</t>
  </si>
  <si>
    <t>16.03.232</t>
  </si>
  <si>
    <t>ÁRVORE ORNAMENTAL URUCUM H=2,00M</t>
  </si>
  <si>
    <t>ARBUSTO ALPÍNIA H=0,50 A 0,70M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</si>
  <si>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</si>
  <si>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</si>
  <si>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</si>
  <si>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</si>
  <si>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</si>
  <si>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</si>
  <si>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</si>
  <si>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</si>
  <si>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</si>
  <si>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</si>
  <si>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</si>
  <si>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</si>
  <si>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</si>
  <si>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</si>
  <si>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</si>
  <si>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</si>
  <si>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</si>
  <si>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</si>
  <si>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</si>
  <si>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</si>
  <si>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</si>
  <si>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</si>
  <si>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</si>
  <si>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</si>
  <si>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</si>
  <si>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</si>
  <si>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</si>
  <si>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</si>
  <si>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</si>
  <si>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</si>
  <si>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</si>
  <si>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</si>
  <si>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</si>
  <si>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</si>
  <si>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</si>
  <si>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</si>
  <si>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</si>
  <si>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</si>
  <si>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</si>
  <si>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</si>
  <si>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</si>
  <si>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16.03.350</t>
  </si>
  <si>
    <t>FRUTÍFERA ANGELIM-DOCE H=2,00M</t>
  </si>
  <si>
    <t>16.03.351</t>
  </si>
  <si>
    <t>FRUTÍFERA CEREJINHA (CEREJEIRA DO MATO)  H=2,00M</t>
  </si>
  <si>
    <t>16.03.352</t>
  </si>
  <si>
    <t>FRUTÍFERA GENIPAPO (JENIPAPO) H=2,00M</t>
  </si>
  <si>
    <t>16.03.353</t>
  </si>
  <si>
    <t>FRUTÍFERA GOIABEIRA H=2,00M</t>
  </si>
  <si>
    <t>16.03.354</t>
  </si>
  <si>
    <t>FRUTÍFERA GRUMIXAMA H=2,00M</t>
  </si>
  <si>
    <t>16.03.355</t>
  </si>
  <si>
    <t>FRUTÍFERA GABIROBA  H=2,00M</t>
  </si>
  <si>
    <t>16.03.356</t>
  </si>
  <si>
    <t>FRUTÍFERA JABUTICABEIRA H=2,00M</t>
  </si>
  <si>
    <t>PALMEIRA AÇAÍ H=1,50 A 2,00M</t>
  </si>
  <si>
    <t>16.03.401</t>
  </si>
  <si>
    <t>PALMEIRA GUARIROBA H=1,50 A 2,00M</t>
  </si>
  <si>
    <t>PALMEIRA INDAIÁ H=1,50 A 2,00M</t>
  </si>
  <si>
    <t>16.03.403</t>
  </si>
  <si>
    <t>PALMEIRA PALMITO-JUÇARA (PALMITO) H=1,50 A 2,00M</t>
  </si>
  <si>
    <t>16.03.404</t>
  </si>
  <si>
    <t>PALMEIRA PUPUNHA H=1,50 A 2,00M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</si>
  <si>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</si>
  <si>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</si>
  <si>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</si>
  <si>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</si>
  <si>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</si>
  <si>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</si>
  <si>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INTERNO DE ÁRVORE COM 2CM&lt;DAP&lt;3CM</t>
  </si>
  <si>
    <t>16.03.451</t>
  </si>
  <si>
    <t>TRANSPLANTE INTERNO DE ÁRVORE COM 3CM&lt;DAP&lt;5CM</t>
  </si>
  <si>
    <t>16.03.452</t>
  </si>
  <si>
    <t>TRANSPLANTE INTERNO DE ÁRVORE COM 5CM&lt;DAP&lt;7CM</t>
  </si>
  <si>
    <t>16.03.453</t>
  </si>
  <si>
    <t>TRANSPLANTE INTERNO DE ÁRVORE COM 7CM&lt;DAP&lt;15CM</t>
  </si>
  <si>
    <t>16.03.454</t>
  </si>
  <si>
    <t>TRANSPLANTE  INTERNO DE ÁRVORE COM 15CM&lt;DAP&lt;30CM</t>
  </si>
  <si>
    <t>16.03.455</t>
  </si>
  <si>
    <t>TRANSPLANTE  INTERNO DE ÁRVORE COM 30CM&lt;DAP&lt;45CM</t>
  </si>
  <si>
    <t>16.03.456</t>
  </si>
  <si>
    <t>TRANSPLANTE  INTERNO DE ÁRVORE COM 45CM&lt;DAP&lt;60CM</t>
  </si>
  <si>
    <t>16.03.464</t>
  </si>
  <si>
    <t>PODA DE CONSERVAÇAO / ADEQUAÇAO PARA ARVORES COM  ALTURA ATE 10M TOPO DA COPA.</t>
  </si>
  <si>
    <t>16.03.465</t>
  </si>
  <si>
    <t>PODA DE CONSERVAÇAO / ADEQUAÇAO PARA ARVORES TOPO DA COPA COM ALTURA SUPERIOR A 10M</t>
  </si>
  <si>
    <t>16.03.466</t>
  </si>
  <si>
    <t>TRANSPLANTE INTERNO DE ÁRVORE COM 15CM&lt;DAP&lt;30CM APLICAVEL EXCLUSIVAMENTE PELA GOE/DOEV  UMA UNIDADE-DIA.</t>
  </si>
  <si>
    <t>16.03.467</t>
  </si>
  <si>
    <t>TRANSPLANTE INTERNO DE ÁRVORE COM 30CM&lt;DAP&lt;45CM APLICAVEL EXCLUSIVAMENTE PELA GOE/DOEV UMA UNIDADE-DIA.</t>
  </si>
  <si>
    <t>16.03.468</t>
  </si>
  <si>
    <t>TRANSPLANTE INTERNO DE ÁRVORE COM 45CM&lt;DAP&lt;60CM APLICAVEL EXCLUSIVAMENTE PELA GOE/DOEV UMA UNIDADE-DIA.</t>
  </si>
  <si>
    <t>16.03.469</t>
  </si>
  <si>
    <t>TRANSPLANTE INTERNO DE ÁRVORE COM 60CM&lt;DAP&lt;100CM APLICAVEL EXCLUSIVAMENTE PELA GOE/DOEV UMA UNIDADE-DIA.</t>
  </si>
  <si>
    <t>16.03.470</t>
  </si>
  <si>
    <t>FRUTÍFERA JAMBOLÃO H=0,50 A 1,00M</t>
  </si>
  <si>
    <t>16.03.471</t>
  </si>
  <si>
    <t>PALMEIRA INDAIÁ H=0,50 A 1,00M</t>
  </si>
  <si>
    <t>16.03.472</t>
  </si>
  <si>
    <t>ÁRVORE ORNAMENTAL ARAÇÁ H=0,50 A 1,00M</t>
  </si>
  <si>
    <t>16.03.482</t>
  </si>
  <si>
    <t>FRUTÍFERA UVAIA - DAP3</t>
  </si>
  <si>
    <t>16.03.483</t>
  </si>
  <si>
    <t>PALMEIRA GUARIROBA - DAP3</t>
  </si>
  <si>
    <t>16.03.484</t>
  </si>
  <si>
    <t>ÁRVORE ORNAMENTAL SUINÃ - DAP3</t>
  </si>
  <si>
    <t>16.03.485</t>
  </si>
  <si>
    <t>FRUTÍFERA PITANGUEIRA - DAP5</t>
  </si>
  <si>
    <t>16.03.486</t>
  </si>
  <si>
    <t>PALMEIRA JERIVÁ - DAP5</t>
  </si>
  <si>
    <t>16.03.487</t>
  </si>
  <si>
    <t>ÁRVORE ORNAMENTAL PAU-CIGARRA - DAP5</t>
  </si>
  <si>
    <t>16.03.488</t>
  </si>
  <si>
    <t>FRUTÍFERA ACEROLA H=2,00M</t>
  </si>
  <si>
    <t>16.03.489</t>
  </si>
  <si>
    <t>FRUTÍFERA AMOREIRA H=2,00M</t>
  </si>
  <si>
    <t>16.03.490</t>
  </si>
  <si>
    <t>FRUTÍFERA PITANGUEIRA H=2,00M</t>
  </si>
  <si>
    <t>16.03.491</t>
  </si>
  <si>
    <t>FRUTÍFERA UVAIA H=2,00M</t>
  </si>
  <si>
    <t>16.03.492</t>
  </si>
  <si>
    <t>ÁRVORE ORNAMENTAL ALECRIM DE CAMPINAS H=2,00M</t>
  </si>
  <si>
    <t>16.03.493</t>
  </si>
  <si>
    <t>ÁRVORE ORNAMENTAL FEDEGOSO (ALELUIA)  H=2,00M</t>
  </si>
  <si>
    <t>16.03.494</t>
  </si>
  <si>
    <t>ÁRVORE ORNAMENTAL IPÊ-AMARELO H=2,00M</t>
  </si>
  <si>
    <t>16.03.495</t>
  </si>
  <si>
    <t>ÁRVORE ORNAMENTAL IPÊ-ROXO DE BOLA  H=2,00M</t>
  </si>
  <si>
    <t>16.03.496</t>
  </si>
  <si>
    <t>ÁRVORE ORNAMENTAL JATOBÁ H=2,00M</t>
  </si>
  <si>
    <t>16.03.497</t>
  </si>
  <si>
    <t>ÁRVORE ORNAMENTAL MANACÁ-DA-SERRA  H=2,00M</t>
  </si>
  <si>
    <t>16.03.498</t>
  </si>
  <si>
    <t>ÁRVORE ORNAMENTAL PAU-BRASIL  H=2,00M</t>
  </si>
  <si>
    <t>16.03.500</t>
  </si>
  <si>
    <t>ÁRVORE ORNAMENTAL PAU-FERRO H=2,00M</t>
  </si>
  <si>
    <t>16.03.501</t>
  </si>
  <si>
    <t>ÁRVORE ORNAMENTAL QUARESMEIRA H=2,00M</t>
  </si>
  <si>
    <t>16.03.502</t>
  </si>
  <si>
    <t>ÁRVORE ORNAMENTAL SIBIPIRUNA H=2,00M</t>
  </si>
  <si>
    <t>16.03.503</t>
  </si>
  <si>
    <t>ÁRVORE ORNAMENTAL UNHA-DE-VACA H=2,00M</t>
  </si>
  <si>
    <t>16.03.508</t>
  </si>
  <si>
    <t>FRUTIFERA GOIABEIRA - DAP 7</t>
  </si>
  <si>
    <t>16.03.509</t>
  </si>
  <si>
    <t>PALMEIRA PUPUNHA - DAP 7</t>
  </si>
  <si>
    <t>16.03.510</t>
  </si>
  <si>
    <t>ARVORE ORNAMENTAL URUCUM - DAP 7</t>
  </si>
  <si>
    <t>16.04.001</t>
  </si>
  <si>
    <t>QE-02 POSTE PARA REDE DE VOLEIBOL</t>
  </si>
  <si>
    <t>16.04.002</t>
  </si>
  <si>
    <t>QE-03 TRAVE DE FUTEBOL DE SALAO (FUNDACAO DIRETA)</t>
  </si>
  <si>
    <t>16.04.007</t>
  </si>
  <si>
    <t>QE-12 QUADRA DE ESPORTES/PISO DE CONCRETO ARMADO/FUNDACAO DIRET-600 M2</t>
  </si>
  <si>
    <t>16.04.016</t>
  </si>
  <si>
    <t>QUADRA DE ESPORTES-PISO DE CONCRETO ARMADO-FUND. DIRETA</t>
  </si>
  <si>
    <t>16.04.019</t>
  </si>
  <si>
    <t>FQ-01 FECHAMENTO PARA QUADRA DE ESPORTES - FUNDO - BROCA</t>
  </si>
  <si>
    <t>16.04.020</t>
  </si>
  <si>
    <t>FQ-01 FECHAMENTO PARA QUADRA DE ESPORTES - FUNDO - SAPATA</t>
  </si>
  <si>
    <t>16.04.025</t>
  </si>
  <si>
    <t>16.04.031</t>
  </si>
  <si>
    <t>FQ-01 FECHAMENTO PARA QUADRA DE ESPORTES - LATERAIS - BROCA</t>
  </si>
  <si>
    <t>16.04.034</t>
  </si>
  <si>
    <t>FQ-02 ALAMBRADO SOBRE DIVISA</t>
  </si>
  <si>
    <t>16.04.036</t>
  </si>
  <si>
    <t>FQ-01 FECHAMENTO PARA QUADRA DE ESPORTES - LATERAIS - SAPATA</t>
  </si>
  <si>
    <t>16.04.037</t>
  </si>
  <si>
    <t>FQ-04 ALAMBRADO COM PERFIL E TELA SOLDADA-GALVANIZADOS</t>
  </si>
  <si>
    <t>16.04.043</t>
  </si>
  <si>
    <t>QE-23 ESPACO MULTIESPORTIVO/PISO DE CONCR. ARMADO/FUND. DIRET - 160 M2</t>
  </si>
  <si>
    <t>16.04.099</t>
  </si>
  <si>
    <t>SERVICOS DE QUADRAS DE ESPORTES</t>
  </si>
  <si>
    <t>16.05.004</t>
  </si>
  <si>
    <t>CA-05 CANALETA P/ AGUAS PLUVIAIS (L=60CM)</t>
  </si>
  <si>
    <t>16.05.005</t>
  </si>
  <si>
    <t>CA-06 CANALETA P/ AGUAS PLUVIAIS (L=90CM)</t>
  </si>
  <si>
    <t>16.05.012</t>
  </si>
  <si>
    <t>CA-11 CAIXA DE AREIA COM GRELHA</t>
  </si>
  <si>
    <t>16.05.030</t>
  </si>
  <si>
    <t>CA-20 CANALETA DE AGUAS PLUVIAIS EM CONCRETO (15CM)</t>
  </si>
  <si>
    <t>16.05.031</t>
  </si>
  <si>
    <t>CA-21 CANALETA DE AGUAS PLUVIAIS EM CONCRETO (20CM)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</si>
  <si>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</si>
  <si>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</si>
  <si>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</si>
  <si>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</si>
  <si>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</si>
  <si>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</si>
  <si>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</si>
  <si>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</si>
  <si>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</si>
  <si>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</si>
  <si>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</si>
  <si>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</si>
  <si>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</si>
  <si>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TC-05 TAMPA DE CONCRETO P/ CANALETA AP (35CM)</t>
  </si>
  <si>
    <t>TC-06 TAMPA EM GRELHA DE FERRO GALVANIZADO P/ CANALETA (20CM)</t>
  </si>
  <si>
    <t>16.05.044</t>
  </si>
  <si>
    <t>TC-07 TAMPA EM GRELHA DE FERRO GALVANIZADO P/ CANALETA (25CM)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</si>
  <si>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</si>
  <si>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</si>
  <si>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</si>
  <si>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</si>
  <si>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</si>
  <si>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</si>
  <si>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</si>
  <si>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</si>
  <si>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</si>
  <si>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</si>
  <si>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</si>
  <si>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TAMPA PRÉ-MOLDADA Ø 2,50M PARA POÇO DE RETENÇÃO DE A.P. COM TAMPA DE INSPEÇÃO Ø 0,60M</t>
  </si>
  <si>
    <t>POÇO DE RETENÇÃO DE ÁGUA PLUVIAL Ø 3,00M COM FUNDO DE BRITA</t>
  </si>
  <si>
    <t>TAMPA PRÉ-MOLDADA Ø 3,00M PARA POÇO DE RETENÇÃO DE A.P. COM TAMPA DE INSPEÇÃO Ø 0,60M</t>
  </si>
  <si>
    <t>16.05.057</t>
  </si>
  <si>
    <t>CONCRETO CICLOPICO COM BRITA 4 COM 30% DE RACHAO  FCK 15MPa</t>
  </si>
  <si>
    <t>16.05.058</t>
  </si>
  <si>
    <t>POÇO DE RETENÇÃO DE ÁGUA PLUVIAL Ø 2,50M COM FUNDO DE CONCRETO</t>
  </si>
  <si>
    <t>16.05.059</t>
  </si>
  <si>
    <t>LASTRO DE PEDRA RACHAO TAMANHO DE 10 A 15 CM.</t>
  </si>
  <si>
    <t>16.05.060</t>
  </si>
  <si>
    <t>POÇO DE RETENÇÃO DE ÁGUA PLUVIAL Ø 3,00M COM FUNDO DE CONCRETO</t>
  </si>
  <si>
    <t>16.05.064</t>
  </si>
  <si>
    <t>TUBO PVC OCRE JUNTA ELASTICA DN 100 INCLUSIVE CONEXOES  -  ENTERRADO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</si>
  <si>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</si>
  <si>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</si>
  <si>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</si>
  <si>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</si>
  <si>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</si>
  <si>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</si>
  <si>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16.05.068</t>
  </si>
  <si>
    <t>TUBO PVC OCRE JUNTA ELASTICA DN 300 INCLUSIVE CONEXOES  -  ENTERRADO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</si>
  <si>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</si>
  <si>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</si>
  <si>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</si>
  <si>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</si>
  <si>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</si>
  <si>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</si>
  <si>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</si>
  <si>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</si>
  <si>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</si>
  <si>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</si>
  <si>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CA-10 CAIXA DE AREIA 50X50 CM PARA AGUAS PLUVIAIS</t>
  </si>
  <si>
    <t>16.05.076</t>
  </si>
  <si>
    <t>GRELHA FERRO PERF. - 1,00X0,40 M</t>
  </si>
  <si>
    <t>16.05.077</t>
  </si>
  <si>
    <t>GRELHA FERRO PERF. 1,00X0,50 M</t>
  </si>
  <si>
    <t>16.05.080</t>
  </si>
  <si>
    <t>BOMBA SUBMERSA POTENCIA 1CV, TRIFASICA VAZAO 7M3/HORA ALTURA MANOMETRICA 10 MCA RESERVATORIO RETENÇÃO AGUA PLUVIAL</t>
  </si>
  <si>
    <t>16.05.081</t>
  </si>
  <si>
    <t>16.05.082</t>
  </si>
  <si>
    <t>16.05.083</t>
  </si>
  <si>
    <t>16.05.084</t>
  </si>
  <si>
    <t>16.05.085</t>
  </si>
  <si>
    <t>CORRENTE ELO CURTO GALVANIZADO 4MM CARGA TRABALHO 100KG RESERVATORIO RETENÇÃO AGUA PLUVIAL</t>
  </si>
  <si>
    <t>16.05.099</t>
  </si>
  <si>
    <t>ÁGUAS PLUVIAIS E DRENAGEM DE ACABAMENTO</t>
  </si>
  <si>
    <t>MB-03 MASTRO PARA BANDEIRAS</t>
  </si>
  <si>
    <t>AL-01 ABRIGO PARA LIXO</t>
  </si>
  <si>
    <t>16.06.024</t>
  </si>
  <si>
    <t>AL-02 ABRIGO PARA RESÍDUOS RECICLÁVEIS</t>
  </si>
  <si>
    <t>16.06.045</t>
  </si>
  <si>
    <t>LOCAÇÃO MENSAL CONTAINER DE 6M C/1 V.SANIT. 1 LAVABO E 1 PONTO P/CHUVEIRO,INCLUSIVE SUPORTE AR COND.</t>
  </si>
  <si>
    <t>16.06.046</t>
  </si>
  <si>
    <t>LOCAÇÃO MENSAL DE CONTAINER 6,00M COM JANELAS DE VENTILAÇÃO.</t>
  </si>
  <si>
    <t>16.06.047</t>
  </si>
  <si>
    <t>LOCAÇÃO MENSAL DE CONTAINER 4,00M COM 2 VASOS SANITARIOS, 1 LAVABO, 1 MICTÓRIO E 4 PONTOS CHUV.</t>
  </si>
  <si>
    <t>16.06.048</t>
  </si>
  <si>
    <t>LOCAÇÃO MENSAL INCLUSIVE FRETE BEBEDOURO ELÉTRICO TEMPERATURA NATURAL OU GELADA.</t>
  </si>
  <si>
    <t>16.06.049</t>
  </si>
  <si>
    <t>16.06.050</t>
  </si>
  <si>
    <t>CANTEIRO DE OBRAS - LARG 2,20M</t>
  </si>
  <si>
    <t>16.06.051</t>
  </si>
  <si>
    <t>CANTEIRO DE OBRAS - LARG 3.30M</t>
  </si>
  <si>
    <t>16.06.052</t>
  </si>
  <si>
    <t>LOCAÇÃO MENSAL DE ESTRUTURA DE COBERTURA IMPERMEÁVEL (TENDA) INCLUSIVE MONTAGEM E FRETE.</t>
  </si>
  <si>
    <t>16.06.058</t>
  </si>
  <si>
    <t>TAPUME H=225CM APOIADO NO TERRENO E PINTURA LATEX FACE EXTERNA COM LOGOTIPO</t>
  </si>
  <si>
    <t>TAPUME H=225CM ENGASTADO NO TERRENO E PINTURA LATEX FACE EXTERNA COM LOGOTIPO</t>
  </si>
  <si>
    <t>ANDAIME - FACHADA - ALUGUEL MENSAL</t>
  </si>
  <si>
    <t>16.06.066</t>
  </si>
  <si>
    <t>ANDAIME - TORRE - ALUGUEL MENSAL</t>
  </si>
  <si>
    <t>16.06.077</t>
  </si>
  <si>
    <t>MANUTENÇÃO MENSAL DE PLACAS DE OBRA</t>
  </si>
  <si>
    <t>16.06.081</t>
  </si>
  <si>
    <t>TRANSPORTE COM UTILITARIO ATE 3 T</t>
  </si>
  <si>
    <t>16.06.082</t>
  </si>
  <si>
    <t>TRANSPORTE C/ VEICULO COMERCIAL LEVE ATE 1,2 T C/ MOTORISTA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</si>
  <si>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</si>
  <si>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</si>
  <si>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</si>
  <si>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</si>
  <si>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</si>
  <si>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</si>
  <si>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</si>
  <si>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</si>
  <si>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</si>
  <si>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</si>
  <si>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</si>
  <si>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</si>
  <si>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</si>
  <si>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</si>
  <si>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</si>
  <si>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</si>
  <si>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16.06.099</t>
  </si>
  <si>
    <t>SERVICOS DE COMPLEMENTOS EXTERNOS</t>
  </si>
  <si>
    <t>INSTALAÇÃO DE VENTILADOR DE PAREDE VN-02</t>
  </si>
  <si>
    <t>16.06.103</t>
  </si>
  <si>
    <t>16.06.106</t>
  </si>
  <si>
    <t>TRANSPORTE C/CAMINHAO ATE 6T. DIST.ATE 100KM C/MOTORISTA E 2 AJUDANTES.</t>
  </si>
  <si>
    <t>16.06.107</t>
  </si>
  <si>
    <t>TRANSPORTE C/CAMINHAO ATE 6T. DIST. DE 101KM ATE 300KM C/MOTORISTA E 2 AJUDANTES.</t>
  </si>
  <si>
    <t>16.06.108</t>
  </si>
  <si>
    <t>TRANSPORTE C/CAMINHAO ATE 6T. DIST. DE 301KM ATE 500KM C/MOTORISTA E 2 AJUDANTES.</t>
  </si>
  <si>
    <t>16.06.109</t>
  </si>
  <si>
    <t>TRANSPORTE C/CAMINHAO ATE 6T. DIST. DE 501KM ATE 700KM C/MOTORISTA E 2 AJUDANTES.</t>
  </si>
  <si>
    <t>16.07.011</t>
  </si>
  <si>
    <t>BL-01 BICICLETÁRIO SOBRE LAJE DE CONCRETO ARMADO</t>
  </si>
  <si>
    <t>16.07.012</t>
  </si>
  <si>
    <t>BL-02 BICICLETÁRIO SOBRE CIMENTADO OU BLOCO INTERTRAVADO</t>
  </si>
  <si>
    <t>16.07.015</t>
  </si>
  <si>
    <t>AM-01 AMARELINHA</t>
  </si>
  <si>
    <t>16.07.022</t>
  </si>
  <si>
    <t>BC-24 BANCO DE CONCRETO PRE-FABRICADO (L=115CM)</t>
  </si>
  <si>
    <t>BC-25 BANCO DE CONCRETO PRE-FABRICADO (L=216CM)</t>
  </si>
  <si>
    <t>16.07.024</t>
  </si>
  <si>
    <t>BC-26 BANCO PUFE PRE FABRICADO DE CONCRETO Ø 60CM</t>
  </si>
  <si>
    <t>16.07.031</t>
  </si>
  <si>
    <t>CR-01 CARACOL</t>
  </si>
  <si>
    <t>16.07.037</t>
  </si>
  <si>
    <t>FL-07 FLOREIRA PRE FABRICADO DE CONCRETO Ø 60CM</t>
  </si>
  <si>
    <t>16.07.040</t>
  </si>
  <si>
    <t>BANCO COM ASSENTO DE CONCRETO ARMADO LISO DESEMPENADO COM PINTURA VERNIZ ACRÍLICO  FUNDAÇÃO SAPATA ISOLADA E PILARETE BLOCO CONCRETO REVESTIDO</t>
  </si>
  <si>
    <t>16.07.081</t>
  </si>
  <si>
    <t>RV-01 ROSA DOS VENTOS R=180CM</t>
  </si>
  <si>
    <t>16.08.024</t>
  </si>
  <si>
    <t>16.08.025</t>
  </si>
  <si>
    <t>TUBO PVC OCRE  JUNTA ELASTICA DN 150 INCLUSIVE CONEXOES  -  ENTERRADO</t>
  </si>
  <si>
    <t>16.08.026</t>
  </si>
  <si>
    <t>CI-02 CAIXA DE INSPEÇÃO 80X80CM PARA ESGOTO</t>
  </si>
  <si>
    <t>CG-01 CAIXA DE GORDURA EM ALVENARIA</t>
  </si>
  <si>
    <t>CI-01 CAIXA DE INSPECAO 60X60CM PARA ESGOTO</t>
  </si>
  <si>
    <t>16.08.034</t>
  </si>
  <si>
    <t>FS-05 FOSSA SEPTICA ANEIS CONCR. DN=1,4M H=1,5M</t>
  </si>
  <si>
    <t>16.08.037</t>
  </si>
  <si>
    <t>16.08.038</t>
  </si>
  <si>
    <t>16.08.039</t>
  </si>
  <si>
    <t>16.08.040</t>
  </si>
  <si>
    <t>16.08.041</t>
  </si>
  <si>
    <t>16.08.050</t>
  </si>
  <si>
    <t>FA-01 FILTRO ANAEROBICO DN=1,40M H=2,00M</t>
  </si>
  <si>
    <t>16.08.051</t>
  </si>
  <si>
    <t>FA-02 FILTRO ANAEROBICO DN=2,00M H=2,00M</t>
  </si>
  <si>
    <t>16.08.060</t>
  </si>
  <si>
    <t>CD-01 CAIXA DE DISTRIBUICAO /2 CAMARAS</t>
  </si>
  <si>
    <t>16.08.061</t>
  </si>
  <si>
    <t>CD-02 CAIXA DE DISTRIBUICAO /3 CAMARAS</t>
  </si>
  <si>
    <t>16.08.062</t>
  </si>
  <si>
    <t>CD-03 CAIXA DE DISTRIBUICAO /4 CAMARAS</t>
  </si>
  <si>
    <t>16.08.065</t>
  </si>
  <si>
    <t>FS-06-01 FOSSA SEPTICA L=3,00M VOL. UTIL = 7,56M3</t>
  </si>
  <si>
    <t>16.08.066</t>
  </si>
  <si>
    <t>FS-06-02 FOSSA SEPTICA L=3,80M VOL. UTIL = 9,58M3</t>
  </si>
  <si>
    <t>16.08.067</t>
  </si>
  <si>
    <t>FS-06-03 FOSSA SEPTICA L=5,40M VOL. UTIL = 13,61M3</t>
  </si>
  <si>
    <t>16.08.068</t>
  </si>
  <si>
    <t>FS-07-01 FOSSA SEPTICA L=4,80M VOL. UTIL = 20,74M3</t>
  </si>
  <si>
    <t>16.08.069</t>
  </si>
  <si>
    <t>FS-07-02 FOSSA SEPTICA L=5,80M VOL. UTIL = 25,06M3</t>
  </si>
  <si>
    <t>16.08.070</t>
  </si>
  <si>
    <t>FS-07-03 FOSSA SEPTICA L=6,40M VOL. UTIL = 29,38M3</t>
  </si>
  <si>
    <t>16.08.071</t>
  </si>
  <si>
    <t>FS-08-01 FOSSA SEPTICA ANEIS CONCRETO DN=2,4M H=2,0M</t>
  </si>
  <si>
    <t>16.08.072</t>
  </si>
  <si>
    <t>FS-08-02 FOSSA SEPTICA ANEIS CONCRETO DN=2,4M H=2,5M</t>
  </si>
  <si>
    <t>16.08.073</t>
  </si>
  <si>
    <t>FS-08-03 FOSSA SEPTICA ANEIS CONCRETO DN=2,4M H=3,0M</t>
  </si>
  <si>
    <t>16.08.074</t>
  </si>
  <si>
    <t>FS-09-01 FOSSA SEPTICA ANEIS CONCRETO DN=3,0M H=2,5M</t>
  </si>
  <si>
    <t>16.08.075</t>
  </si>
  <si>
    <t>FS-09-02 FOSSA SEPTICA ANEIS CONCRETO DN=3,0M H=3,0M</t>
  </si>
  <si>
    <t>16.08.099</t>
  </si>
  <si>
    <t>REDE E TRATAMENTO DE ESGOTO</t>
  </si>
  <si>
    <t>16.09.003</t>
  </si>
  <si>
    <t>SM-03 SUMIDOURO - TAMPA DE CONCRETO DN=2,40M</t>
  </si>
  <si>
    <t>16.09.004</t>
  </si>
  <si>
    <t>SM-04 SUMIDOURO - TAMPA DE CONCRETO DN=3,00M</t>
  </si>
  <si>
    <t>16.09.007</t>
  </si>
  <si>
    <t>SM-03 SUMIDOURO - POCO</t>
  </si>
  <si>
    <t>16.09.008</t>
  </si>
  <si>
    <t>SM-04 SUMIDOURO - POCO</t>
  </si>
  <si>
    <t>16.09.099</t>
  </si>
  <si>
    <t>SERVICOS DE POCO ABSORVENTE</t>
  </si>
  <si>
    <t>16.10.030</t>
  </si>
  <si>
    <t>POCO SEMI-ARTESIANO PERF. SOLO ATE 60M - VAZAO 5 M3</t>
  </si>
  <si>
    <t>16.10.099</t>
  </si>
  <si>
    <t>SERVICOS DE POCO DE AGUA POTAVEL</t>
  </si>
  <si>
    <t>LIMPEZA DA OBRA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</si>
  <si>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</si>
  <si>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</si>
  <si>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</si>
  <si>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</si>
  <si>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</si>
  <si>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</si>
  <si>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</si>
  <si>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</si>
  <si>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16.11.025</t>
  </si>
  <si>
    <t>REMOÇÃO DE RESÍDUOS ( PODA / ENTULHO) PARA ÁREA DE TRANSBORDO E TRIAGEM (ATT)</t>
  </si>
  <si>
    <t>16.11.030</t>
  </si>
  <si>
    <t>TRANSPORTE POR CAMINHÃO PARA ÁREA DE TRANSBORDO DE RESÍDUOS DE OBRA</t>
  </si>
  <si>
    <t>16.11.099</t>
  </si>
  <si>
    <t>SERVICOS DE LIMPEZA</t>
  </si>
  <si>
    <t>16.13.002</t>
  </si>
  <si>
    <t>16.13.007</t>
  </si>
  <si>
    <t>16.13.015</t>
  </si>
  <si>
    <t>16.13.025</t>
  </si>
  <si>
    <t>16.13.026</t>
  </si>
  <si>
    <t>16.13.030</t>
  </si>
  <si>
    <t>ESCORAMENTO DE VALAS CONTINUO ATé 2,00M</t>
  </si>
  <si>
    <t>16.13.035</t>
  </si>
  <si>
    <t>ESCORAMENTO DE VALAS DESCONTINUO ATé 2,00M</t>
  </si>
  <si>
    <t>16.13.099</t>
  </si>
  <si>
    <t>SERVICOS EM TERRA - MUROS DE ARRIMO</t>
  </si>
  <si>
    <t>16.14.006</t>
  </si>
  <si>
    <t>16.14.009</t>
  </si>
  <si>
    <t>FORMAS PLANAS PLASTIFICADAS PARA CONCRETO APARENTE</t>
  </si>
  <si>
    <t>16.14.011</t>
  </si>
  <si>
    <t>ACO CA 50 (A OU B) FYK = 500 M PA</t>
  </si>
  <si>
    <t>16.14.012</t>
  </si>
  <si>
    <t>ACO CA 60 (A OU B) FYK = 600 M PA</t>
  </si>
  <si>
    <t>16.14.013</t>
  </si>
  <si>
    <t>TELA ARMADURA (MALHA ACO CA 60 FYK = 600 M PA)</t>
  </si>
  <si>
    <t>16.14.034</t>
  </si>
  <si>
    <t>16.14.038</t>
  </si>
  <si>
    <t>16.14.039</t>
  </si>
  <si>
    <t>16.14.044</t>
  </si>
  <si>
    <t>16.14.048</t>
  </si>
  <si>
    <t>CONCRETO DOSADO BOMBEADO E LANCADO FCK=25 MPA</t>
  </si>
  <si>
    <t>16.14.049</t>
  </si>
  <si>
    <t>16.14.055</t>
  </si>
  <si>
    <t>16.14.099</t>
  </si>
  <si>
    <t>SERVICOS EM CONCRETO ARMADO - MUROS DE ARRIMO</t>
  </si>
  <si>
    <t>16.15.003</t>
  </si>
  <si>
    <t>VERGA / CINTA EM BLOCO DE CONCRETO CANALETA 14X19X39 CM</t>
  </si>
  <si>
    <t>16.15.004</t>
  </si>
  <si>
    <t>VERGA / CINTA EM BLOCO DE CONCRETO CANALETA 19X19X39 CM</t>
  </si>
  <si>
    <t>16.15.005</t>
  </si>
  <si>
    <t>ALVENARIA AUTO PORTANTE BLOCO DE CONCRETO ESTRUTURAL DE 14X19X39 CM CLASSE A</t>
  </si>
  <si>
    <t>16.15.006</t>
  </si>
  <si>
    <t>ALVENARIA AUTO PORTANTE BLOCO DE CONCRETO ESTRUTURAL DE 19X19X39 CM CLASSE A</t>
  </si>
  <si>
    <t>16.15.029</t>
  </si>
  <si>
    <t>IMPERMEAB COM ARGAM CIM/AREIA 1:3 COM HIDROFOGO</t>
  </si>
  <si>
    <t>16.15.030</t>
  </si>
  <si>
    <t>IMPERM COM TINTA BETUMINOSA / COM REG. EM ARGAMASSA CIM AREIA 1:3</t>
  </si>
  <si>
    <t>16.15.031</t>
  </si>
  <si>
    <t>IMPERMEABILIZACAO POR CRISTALIZACAO - MUROS DE ARRIMO</t>
  </si>
  <si>
    <t>16.15.034</t>
  </si>
  <si>
    <t>MANTA GEOTEXTIL DE 300GR/M2</t>
  </si>
  <si>
    <t>16.15.040</t>
  </si>
  <si>
    <t>DRENAGEM COM PEDRA BRITADA</t>
  </si>
  <si>
    <t>16.15.041</t>
  </si>
  <si>
    <t>DRENAGEM COM AREIA GROSSA</t>
  </si>
  <si>
    <t>16.15.049</t>
  </si>
  <si>
    <t>MURO EM GABIAO COM TELA GALVANIZADA 8/10CM - FIO DIAM 2,7MM</t>
  </si>
  <si>
    <t>16.15.099</t>
  </si>
  <si>
    <t>OUTROS SERVICOS - MUROS DE ARRIMO</t>
  </si>
  <si>
    <t>16.18.010</t>
  </si>
  <si>
    <t>FORNEC.E MONT.DO CONJ.DE ESTRUT.PRÉ-FABR.DE MADEIRA DESMONTÁVEL.- PROJ.REF.1201040-PD.ÍNDIO</t>
  </si>
  <si>
    <t>16.18.015</t>
  </si>
  <si>
    <t>LOCAÇÃO MENSAL SANITÁRIO QUÍMICO COM DUAS HIGIENIZAÇÕES NA SEMANA, INCLUSO COLETA DE EFLUENTES</t>
  </si>
  <si>
    <t>16.18.020</t>
  </si>
  <si>
    <t>SERVIÇO DE HIGIENIZAÇÃO EXTRA PARA SANITÁRIO QUÍMICO, INCLUSO COLETA DE EFLUENTES</t>
  </si>
  <si>
    <t>16.18.021</t>
  </si>
  <si>
    <t>ESPÍCULAS EM POLICARBONATO  PEÇA 33x11,8 CM ARCO DE 100 GRAUS IMPEDIMENTO AO POUSO DE AVES   FIXAÇÃO COM PARAFUSO</t>
  </si>
  <si>
    <t>16.18.022</t>
  </si>
  <si>
    <t>ESPÍCULAS EM POLICARBONATO  PEÇA 33x11,8 CM ARCO DE 100 GRAUS IMPEDIMENTO AO POUSO DE AVES   FIXAÇÃO COM SILICONE</t>
  </si>
  <si>
    <t>16.18.070</t>
  </si>
  <si>
    <t>SI-01 PLACA DE SINALIZAÇÃO DE AMBIENTE 200X200MM (PORTA)</t>
  </si>
  <si>
    <t>16.18.071</t>
  </si>
  <si>
    <t>SI-02 PLACA DE SINALIZAÇÃO DE AMBIENTE 200X200MM (PAREDE INTERNA)</t>
  </si>
  <si>
    <t>SI-03 PLACA DE SINALIZAÇÃO DE AMBIENTE 200X200MM (PAREDE INTERNA)</t>
  </si>
  <si>
    <t>16.18.073</t>
  </si>
  <si>
    <t>SI-04 PLACA DE SINALIZAÇÃO DE AMBIENTE 700X200MM (PORTA)</t>
  </si>
  <si>
    <t>16.18.074</t>
  </si>
  <si>
    <t>SI-05 PLACA DE SINALIZAÇÃO DE AMBIENTE 700X200MM (PAREDE INTERNA)</t>
  </si>
  <si>
    <t>16.18.075</t>
  </si>
  <si>
    <t>SI-06 PLACA DE SINALIZAÇÃO DE AMBIENTE 700X200MM (PAREDE INTERNA)</t>
  </si>
  <si>
    <t>16.18.076</t>
  </si>
  <si>
    <t>SI-07 PLACA DE SINALIZAÇÃO DE AMBIENTE 500X60MM (PAREDE INTERNA) / BRAILLE</t>
  </si>
  <si>
    <t>16.18.077</t>
  </si>
  <si>
    <t>SI-08 PLACA DE SINALIZAÇÃO DE CORRIMÃO 30X30MM (METÁLICA/BRAILLE)</t>
  </si>
  <si>
    <t>16.18.078</t>
  </si>
  <si>
    <t>SI-09 PLACA DE SINALIZAÇÃO DE AMBIENTE 500X500MM (PAREDE EXTERNA)</t>
  </si>
  <si>
    <t>16.18.079</t>
  </si>
  <si>
    <t>SI-10 PLACA DE SINALIZAÇÃO DE AMBIENTE 500X700MM (PAREDE EXTERNA)</t>
  </si>
  <si>
    <t>SI-11 SINALIZAÇÃO HORIZONTAL PARA VAGA ACESSIVEL</t>
  </si>
  <si>
    <t>16.18.081</t>
  </si>
  <si>
    <t>SI-12 TOTEM DE IDENTIFICAÇÃO</t>
  </si>
  <si>
    <t>16.18.082</t>
  </si>
  <si>
    <t>SI-13 SINALIZAÇÃO DE AMBIENTE 540X200MM PAREDE EXTERNA/PORTA</t>
  </si>
  <si>
    <t>16.18.083</t>
  </si>
  <si>
    <t>SI-14 SINALIZAÇÃO DE AMBIENTE 300X300MM PAREDE EXTERNA</t>
  </si>
  <si>
    <t>16.18.084</t>
  </si>
  <si>
    <t>SI-15 SINALIZAÇÃO DE AMBIENTE 200X200MM PAREDE EXTERNA</t>
  </si>
  <si>
    <t>16.18.085</t>
  </si>
  <si>
    <t>SI-16 SINALIZAÇÃO DE AMBIENTE 700X200MM PAREDE EXTERNA</t>
  </si>
  <si>
    <t>16.18.086</t>
  </si>
  <si>
    <t>SI-17 SINALIZAÇÃO DE AMBIENTE 200X200MM PAREDE EXTERNA</t>
  </si>
  <si>
    <t>16.18.099</t>
  </si>
  <si>
    <t>SERVICOS - CIVIL</t>
  </si>
  <si>
    <t>16.19.099</t>
  </si>
  <si>
    <t>SERVIÇOS - HIDRÁULICA</t>
  </si>
  <si>
    <t>16.20.022</t>
  </si>
  <si>
    <t>ELEVADOR 2 PARADAS MAQ CONJUGADA PORTA UNILATERAL (ACESSIB)</t>
  </si>
  <si>
    <t>ELEVADOR 3 PARADAS MAQ CONJUGADA PORTA UNILATERAL (ACESSIB)</t>
  </si>
  <si>
    <t>16.20.024</t>
  </si>
  <si>
    <t>ELEVADOR 4 PARADAS MAQUINA CONJUGADA COM PORTAS UNILATERAIS</t>
  </si>
  <si>
    <t>16.20.025</t>
  </si>
  <si>
    <t>ELEVADOR 5 PARADAS MAQUINA CONJUGADA COM PORTAS BILATERAIS</t>
  </si>
  <si>
    <t>16.20.026</t>
  </si>
  <si>
    <t>ELEVADOR 5 PARADAS MAQUINA CONJUGADA COM PORTAS UNILATERAIS</t>
  </si>
  <si>
    <t>16.20.029</t>
  </si>
  <si>
    <t>ELEVADOR 4 PARADAS MAQUINA CONJUGADA COM PORTAS BILATERAIS</t>
  </si>
  <si>
    <t>16.20.033</t>
  </si>
  <si>
    <t>ELEVADOR 3 PARADAS MAQUINA CONJUGADA COM PORTAS BILATERAIS</t>
  </si>
  <si>
    <t>16.20.042</t>
  </si>
  <si>
    <t>MANUTENCAO INTEGRAL P/ ELEVADOR NOVO 2 PARADAS - MENSAL</t>
  </si>
  <si>
    <t>16.20.043</t>
  </si>
  <si>
    <t>MANUTENCAO INTEGRAL P/ ELEVADOR NOVO 3 PARADAS - MENSAL</t>
  </si>
  <si>
    <t>16.20.044</t>
  </si>
  <si>
    <t>MANUTENCAO INTEGRAL P/ ELEVADOR NOVO 4 PARADAS - MENSAL</t>
  </si>
  <si>
    <t>16.20.045</t>
  </si>
  <si>
    <t>MANUTENCAO INTEGRAL P/ ELEVADOR NOVO 5 PARADAS - MENSAL</t>
  </si>
  <si>
    <t>16.20.099</t>
  </si>
  <si>
    <t>SERVICOS - ELETRICA</t>
  </si>
  <si>
    <t>16.20.103</t>
  </si>
  <si>
    <t>ELETRODUTO GALV.QUENTE D=100 CABINE PRIMARIA NBR 5598 BSP RIR (INCL.CONEX.E FIXAÇOES EM POSTE)</t>
  </si>
  <si>
    <t>16.20.113</t>
  </si>
  <si>
    <t>ELETRODUTO CORRUGADO ESPIRAL ENTERRADO PEAD D=100 CABINE PRIMÁRIA NBR 13897</t>
  </si>
  <si>
    <t>16.30.010</t>
  </si>
  <si>
    <t>16.30.012</t>
  </si>
  <si>
    <t>16.30.013</t>
  </si>
  <si>
    <t>CANTEIRO DE OBRAS - LARG 3,30M</t>
  </si>
  <si>
    <t>16.30.016</t>
  </si>
  <si>
    <t>16.30.017</t>
  </si>
  <si>
    <t>16.31.018</t>
  </si>
  <si>
    <t>TAXA DE MOBILIZAÇÃO DE EQUIPAMENTO-ESTACA RAIZ</t>
  </si>
  <si>
    <t>16.31.024</t>
  </si>
  <si>
    <t>ESTACA REACAO PARA 20T CRAVADA ALEM 5,00M DE PROFUNDIDADE</t>
  </si>
  <si>
    <t>16.31.025</t>
  </si>
  <si>
    <t>ESTACA REACAO P/20T CRAVADA ATE 5,00 M DE PROFUNDIDADE</t>
  </si>
  <si>
    <t>16.31.026</t>
  </si>
  <si>
    <t>ESTACA REACAO PARA 30T CRAVADA ALEM 5,00M DE PROFUNDIDADE</t>
  </si>
  <si>
    <t>16.31.027</t>
  </si>
  <si>
    <t>ESTACA REACAO P/30T CRAVADA ATE 5,00M DE PROFUNDIDADE</t>
  </si>
  <si>
    <t>16.31.030</t>
  </si>
  <si>
    <t>REFORÇO DE FUNDAÇOES ESTACA RAIZ DN 160MM PERFURAÇÃO EM SOLO</t>
  </si>
  <si>
    <t>16.31.031</t>
  </si>
  <si>
    <t>REFORÇO DE FUNDAÇOES ESTACA RAIZ DN 200MM PERFURAÇÃO EM SOLO</t>
  </si>
  <si>
    <t>16.32.034</t>
  </si>
  <si>
    <t>JATEAMENTO ABRASIVO COM ÓXIDO DE ALUMÍNIO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</si>
  <si>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</si>
  <si>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</si>
  <si>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</si>
  <si>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</si>
  <si>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16.35.003</t>
  </si>
  <si>
    <t>ESCARIFICACAO COM DISCO DE DESBASTE ATE 0,5CM DE PROFUNDIDADE</t>
  </si>
  <si>
    <t>16.35.004</t>
  </si>
  <si>
    <t>ESCARIFICACAO MECANICA,CORTE DE CONCRETO ATE 3,0CM PROFUNDIDADE</t>
  </si>
  <si>
    <t>16.35.005</t>
  </si>
  <si>
    <t>DEMOLICAO C/MARTELETES PNEUMATICOS ATE 5,0CM DE PROFUNDIDADE</t>
  </si>
  <si>
    <t>16.35.006</t>
  </si>
  <si>
    <t>ESCARIFICACAO MECANICA,CORTE CONCRETO C/REBARBADORES ELETR ATE 5,0CM</t>
  </si>
  <si>
    <t>16.35.007</t>
  </si>
  <si>
    <t>LIXAMENTO ELETRICO DE ARMADURA C/ESCOVA CIRCULAR</t>
  </si>
  <si>
    <t>16.35.008</t>
  </si>
  <si>
    <t>ESCOVAMENTO MANUAL</t>
  </si>
  <si>
    <t>16.35.009</t>
  </si>
  <si>
    <t>PISTOLA DE AGULHA</t>
  </si>
  <si>
    <t>16.35.011</t>
  </si>
  <si>
    <t>QUEIMA CONTROLADA</t>
  </si>
  <si>
    <t>16.35.012</t>
  </si>
  <si>
    <t>APLICACAO DE SOLVENTE EM SUBSTRATO IMPREGNADOS</t>
  </si>
  <si>
    <t>16.35.013</t>
  </si>
  <si>
    <t>FREZAMENTO MECANICO COM MAQUINA DE DESBASTE</t>
  </si>
  <si>
    <t>16.35.014</t>
  </si>
  <si>
    <t>LIMPEZA DO SUBSTRATO COM APLICACAO DE JATO DE AGUA FRIA</t>
  </si>
  <si>
    <t>16.35.015</t>
  </si>
  <si>
    <t>LIMPEZA DO SUBSTRATO COM APLICACAO DE JATO DE AGUA QUENTE</t>
  </si>
  <si>
    <t>16.35.016</t>
  </si>
  <si>
    <t>LIMPEZA DO SUBSTRATO, LAVAGEM COM SOLUCOES ACIDAS, PISOS E PAREDES</t>
  </si>
  <si>
    <t>16.35.017</t>
  </si>
  <si>
    <t>LIMPEZA DO SUBSTRATO,LAVAGEM COM SOLUCOES ALCALINAS,PISOS E PAREDES</t>
  </si>
  <si>
    <t>16.35.018</t>
  </si>
  <si>
    <t>LIMPEZA PARA REMOCAO DE OLEOS E GRAXAS IMPREGNADOS SUPERFICIALMENTE</t>
  </si>
  <si>
    <t>16.35.019</t>
  </si>
  <si>
    <t>LIMPEZA DO SUBSTRATO, COM JATO DE AR COMPRIMIDO</t>
  </si>
  <si>
    <t>16.35.020</t>
  </si>
  <si>
    <t>LIMPEZA DO SUBSTRATO COM UTILIZACAO DE SOLVENTE VOLATEIS</t>
  </si>
  <si>
    <t>16.35.021</t>
  </si>
  <si>
    <t>PREPARACAO DO SUBSTRATOS POR SATURACAO COM AGUA</t>
  </si>
  <si>
    <t>16.35.022</t>
  </si>
  <si>
    <t>PREPARACAO DO SUBSTRATO POR APICOAMENTO MANUAL DA SUPERFICIE</t>
  </si>
  <si>
    <t>16.36.001</t>
  </si>
  <si>
    <t>REPAROS SUP LOC,ARGAM CIM C/POLIMEROS (1,0&lt;ESP&lt;3.0CM)-TIPO E</t>
  </si>
  <si>
    <t>16.36.002</t>
  </si>
  <si>
    <t>REPAROS SUP LOC,ARGAM CIM C/POLIMEROS (1,0&lt;ESP&lt;3.0CM)-TIPO M</t>
  </si>
  <si>
    <t>16.36.003</t>
  </si>
  <si>
    <t>REPAROS SUP LOC,ARGAM CIM C/POLIMEROS (1,0&lt;ESP&lt;3,0CM)-TIPO F</t>
  </si>
  <si>
    <t>16.36.005</t>
  </si>
  <si>
    <t>REPAROS SUPERF LOCALIZ, ARGAM POLIMERICA BASE EPOXI (0,5&lt;ESP&lt;1,5CM)</t>
  </si>
  <si>
    <t>16.36.006</t>
  </si>
  <si>
    <t>REPAROS SUPERF LOCALIZ,ARGAM POLIMERICA BASE POLIESTER (0,5&lt;ESP&lt;1,5CM)</t>
  </si>
  <si>
    <t>16.37.001</t>
  </si>
  <si>
    <t>REPAROS SUPERF ARGAM BASE CIMENTO C/POLIMEROS (1,0&lt;ESP&lt;5,0CM)-TIPO E</t>
  </si>
  <si>
    <t>16.37.002</t>
  </si>
  <si>
    <t>REPAROS SUPERF ARGAM BASE CIMENTO C/POLIMEROS (1,0&lt;ESP&lt;5,0CM)-TIPO M</t>
  </si>
  <si>
    <t>16.37.003</t>
  </si>
  <si>
    <t>REPAROS SUPERF ARGAM BASE CIMENTO C/POLIMEROS (1,0&lt;ESP&lt;5,0CM)-TIPO F</t>
  </si>
  <si>
    <t>16.37.005</t>
  </si>
  <si>
    <t>REPAROS SUPERF COM ARGAMASSA PROJETADA (1,0&lt;ESP&lt;7,0CM)-TIPO E</t>
  </si>
  <si>
    <t>16.37.006</t>
  </si>
  <si>
    <t>REPAROS SUPERF COM ARGAMASSA PROJETADA (1,0&lt;ESP&lt;7,0CM)-TIPO M</t>
  </si>
  <si>
    <t>16.37.007</t>
  </si>
  <si>
    <t>REPAROS SUPERF COM ARGAMASSA PROJETADA (1,0&lt;ESP&lt;7,0CM)-TIPO F</t>
  </si>
  <si>
    <t>16.37.009</t>
  </si>
  <si>
    <t>REPAROS SUPERF ESTUCAM CORRETIVO,C/ARGAM POLIMERICA ESP&lt;5MM-TIPO E</t>
  </si>
  <si>
    <t>16.37.010</t>
  </si>
  <si>
    <t>REPAROS SUPERF ESTUCAM CORRETIVO,C/ARGAM POLIMERICA ESP&lt;5MM-TIPO M</t>
  </si>
  <si>
    <t>16.37.011</t>
  </si>
  <si>
    <t>REPAROS SUPERF ESTUCAM CORRETIVO,C/ARGAM POLIMERICA ESP&lt;5MM-TIPO F</t>
  </si>
  <si>
    <t>16.38.001</t>
  </si>
  <si>
    <t>REPAROS DE JUNTAS C/ARGAM BASE CIMENTO C/POLIMEROS-TIPO E</t>
  </si>
  <si>
    <t>16.38.002</t>
  </si>
  <si>
    <t>REPAROS DE JUNTAS C/ARGAM BASE CIMENTO C/POLIMEROS-TIPO M</t>
  </si>
  <si>
    <t>16.38.003</t>
  </si>
  <si>
    <t>REPAROS DE JUNTAS C/ARGAM BASE CIMENTO C/ POLIMEROS-TIPO F</t>
  </si>
  <si>
    <t>16.38.005</t>
  </si>
  <si>
    <t>REPAROS EM JUNTAS, C/ARGAM BASE EPOXI P/ESP ATE 1,5CM</t>
  </si>
  <si>
    <t>16.38.006</t>
  </si>
  <si>
    <t>JUNTAS C/ELASTOMEROS POLISSULFETOS OU BOR SILICONE SEC TRANSV 2X2CM</t>
  </si>
  <si>
    <t>D3</t>
  </si>
  <si>
    <t>16.39.001</t>
  </si>
  <si>
    <t>REPAROS PROFUNDOS COM GRAUTE BASE CIMENTO (3,0&lt;ESP&lt;5,0CM)</t>
  </si>
  <si>
    <t>16.39.002</t>
  </si>
  <si>
    <t>REPAROS PROFUNDOS, MICROCONCRETO COM POLIMEROS (5,0&lt;ESP&lt;30,0CM)</t>
  </si>
  <si>
    <t>16.39.003</t>
  </si>
  <si>
    <t>REPAROS PROF EXEC C/ARGAM SECA DRY PACK ISENTA RETR(3,0&lt;ESP&lt;10,0CM)</t>
  </si>
  <si>
    <t>16.39.004</t>
  </si>
  <si>
    <t>FORMAS PARA REPAROS PROFUNDOS (ESP&gt;3,0CM)</t>
  </si>
  <si>
    <t>16.39.005</t>
  </si>
  <si>
    <t>APLICACAO DE MEMBRANA DE CURA QUIMICA EM REPAROS ESTRUTURAIS</t>
  </si>
  <si>
    <t>16.40.001</t>
  </si>
  <si>
    <t>PROTECAO DE ARMADURAS COM TINTA DE ALTO TEOR DE ZINCO</t>
  </si>
  <si>
    <t>16.40.002</t>
  </si>
  <si>
    <t>ARGAMASSA OU CONCRETO DE REPARO COM INIBIDORES DE CORROSAO</t>
  </si>
  <si>
    <t>16.41.001</t>
  </si>
  <si>
    <t>EMENDA POR TRASPASSE, PARA RECONSTITUICAO DA SECAO DA ARMADURA</t>
  </si>
  <si>
    <t>16.41.002</t>
  </si>
  <si>
    <t>EMENDAS POR SOLDA DE TOPO, P/RECONSTITUICAO DA SECAO DA ARMADURA</t>
  </si>
  <si>
    <t>16.42.001</t>
  </si>
  <si>
    <t>REPARO ESTRUTURAL POR INJECAO RESINA BASE EPOXI EM FISSURAS 0,3A9,0MM</t>
  </si>
  <si>
    <t>16.42.002</t>
  </si>
  <si>
    <t>REPARO ESTRUTURAL C/APLICACAO DE GRAUTE BASE EPOXI TRINCAS DE 10A40MM</t>
  </si>
  <si>
    <t>16.42.003</t>
  </si>
  <si>
    <t>REPARO ESTR VIGAS LAJES PILARES C/APLIC GRAUTE BASE EPOXI VAOS 35A70MM</t>
  </si>
  <si>
    <t>16.42.004</t>
  </si>
  <si>
    <t>TRATAMENTO DE MICRO FISSURAS POR SILICATACAO OU FLUORSILICATACAO</t>
  </si>
  <si>
    <t>16.43.001</t>
  </si>
  <si>
    <t>FUROS EM CONCRETO COM D=1" E PROFUNDIDADE 5CM</t>
  </si>
  <si>
    <t>16.43.002</t>
  </si>
  <si>
    <t>FUROS EM CONCRETO COM D=1" E PROFUNDIDADE 15CM</t>
  </si>
  <si>
    <t>16.43.003</t>
  </si>
  <si>
    <t>FUROS EM CONCRETO COM D=1" E PROFUNDIDADE 30CM</t>
  </si>
  <si>
    <t>16.43.004</t>
  </si>
  <si>
    <t>FUROS EM CONCRETO COM D=3/4" E PROFUNDIDADE 5CM</t>
  </si>
  <si>
    <t>16.43.005</t>
  </si>
  <si>
    <t>FUROS EM CONCRETO COM D=3/4" E PROFUNDIDADE 15CM</t>
  </si>
  <si>
    <t>16.43.006</t>
  </si>
  <si>
    <t>FUROS EM CONCRETO COM D=3/4" E PROFUNDIDADE 30CM</t>
  </si>
  <si>
    <t>16.43.007</t>
  </si>
  <si>
    <t>FUROS EM CONCRETO COM D=1/2" E PROFUNDIDADE 5CM</t>
  </si>
  <si>
    <t>16.43.008</t>
  </si>
  <si>
    <t>FUROS EM CONCRETO COM D=1/2" E PROFUNDIDADE 15CM</t>
  </si>
  <si>
    <t>16.43.009</t>
  </si>
  <si>
    <t>FUROS EM CONCRETO COM D=1/2" E PROFUNDIDADE 30CM</t>
  </si>
  <si>
    <t>16.43.010</t>
  </si>
  <si>
    <t>FUROS EM CONCRETO COM D=3/8" E PROFUNDIDADE 5CM</t>
  </si>
  <si>
    <t>16.43.011</t>
  </si>
  <si>
    <t>FUROS EM CONCRETO COM D=3/8" E PROFUNDIDADE 15CM</t>
  </si>
  <si>
    <t>16.43.012</t>
  </si>
  <si>
    <t>FUROS EM CONCRETO COM D=3/8" E PROFUNDIDADE 30CM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</si>
  <si>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</si>
  <si>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</si>
  <si>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</si>
  <si>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</si>
  <si>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</si>
  <si>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</si>
  <si>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</si>
  <si>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</si>
  <si>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</si>
  <si>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</si>
  <si>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</si>
  <si>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</si>
  <si>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</si>
  <si>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FORNECIMENTO E COLOCACAO DE CHUMBADORES QUIMICOS D=3/4"</t>
  </si>
  <si>
    <t>16.44.002</t>
  </si>
  <si>
    <t>FORNECIMENTO E COLOCACAO DE CHUMBADORES QUIMICOS D=1/2"</t>
  </si>
  <si>
    <t>16.44.003</t>
  </si>
  <si>
    <t>FORNECIMENTO E COLOCACAO DE CHUMBADORES QUIMICOS D=3/8"</t>
  </si>
  <si>
    <t>16.45.001</t>
  </si>
  <si>
    <t>FORNECIMENTO E COLOCACAO DE CHUMBADORES EXPANSIVEIS D=3/4"</t>
  </si>
  <si>
    <t>16.45.002</t>
  </si>
  <si>
    <t>FORNECIMENTO E COLOCACAO DE CHUMBADORES EXPANSIVEIS D=1/2"</t>
  </si>
  <si>
    <t>16.45.003</t>
  </si>
  <si>
    <t>FORNECIMENTO E COLOCACAO DE CHUMBADORES EXPANSIVEIS D=3/8"</t>
  </si>
  <si>
    <t>16.45.010</t>
  </si>
  <si>
    <t>PINOS WALSIWA PARA FIXACAO DE ARMADURAS</t>
  </si>
  <si>
    <t>16.46.001</t>
  </si>
  <si>
    <t>ANCORAGEM DE BARRAS DE ACO, COM RESINA BASE DE POLIESTER</t>
  </si>
  <si>
    <t>16.46.002</t>
  </si>
  <si>
    <t>ANCORAGEM DE BARRAS DE ACO COM RESINA BASE EPOXI</t>
  </si>
  <si>
    <t>16.47.001</t>
  </si>
  <si>
    <t>PREPARACAO DE PONTE DE ADERENCIA COM ADESIVO ACRILICO</t>
  </si>
  <si>
    <t>16.47.002</t>
  </si>
  <si>
    <t>PREPARACAO DE PONTE DE ADERENCIA COM ADESIVO BASE EPOXI</t>
  </si>
  <si>
    <t>16.48.001</t>
  </si>
  <si>
    <t>LIXAMENTO MANUAL</t>
  </si>
  <si>
    <t>16.48.002</t>
  </si>
  <si>
    <t>LIXAMENTO GROSSO OU FINO COM LIXADEIRA ELETRICA</t>
  </si>
  <si>
    <t>16.48.003</t>
  </si>
  <si>
    <t>APLICACAO MANUAL DE ESTUQUE E PREPARO DE PASTA</t>
  </si>
  <si>
    <t>16.48.004</t>
  </si>
  <si>
    <t>POLIMENTO DO ESTUQUE, LIXAMENTO MANUAL</t>
  </si>
  <si>
    <t>16.48.005</t>
  </si>
  <si>
    <t>APLICACAO PINTURA HIDROFUGANTE UMA DEMAO,SILICONE BASE AGUA</t>
  </si>
  <si>
    <t>16.48.006</t>
  </si>
  <si>
    <t>APLICACAO PINTURA HIDROFUGANTE EM DUAS DEMAOS,SILICONE BASE SOLVENTE</t>
  </si>
  <si>
    <t>16.48.007</t>
  </si>
  <si>
    <t>APLICAÇAO PINTURA HIDROF. DUAS DEMAOS, SILOXANO OLIGOMERICO BASE SOLVENTE</t>
  </si>
  <si>
    <t>16.48.008</t>
  </si>
  <si>
    <t>APLICAÇAO PINTURA HIDROF. DUAS DEMAOS, SILOXANO POLIMERICO BASE SOLVENTE</t>
  </si>
  <si>
    <t>16.48.009</t>
  </si>
  <si>
    <t>APLICACAO PINTURA IMPERM DUAS DEMAOS VERNIZ EPOXI BICOMPONENTE</t>
  </si>
  <si>
    <t>16.48.010</t>
  </si>
  <si>
    <t>APLICACAO PINTURA IMPERM DUAS DEMAOS VERNIZ POLIUR ALIF BICOMPONENTES</t>
  </si>
  <si>
    <t>16.48.011</t>
  </si>
  <si>
    <t>APLICACAO PINTURA IMPERM DUAS DEMAOS VERNIZ POLIUR ALIF MONOCOMPONENTE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</si>
  <si>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</si>
  <si>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</si>
  <si>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</si>
  <si>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</si>
  <si>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</si>
  <si>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 SOLVENTE</t>
  </si>
  <si>
    <t>16.48.015</t>
  </si>
  <si>
    <t>APLICACAO PINTURA IMPERM DUAS DEMAOS SITEMA DUPLO EPOXI POLIURETANO</t>
  </si>
  <si>
    <t>16.48.016</t>
  </si>
  <si>
    <t>APLICACAO PINTURA IMPERM DUAS DEMAOS SISTEMA DUPLO SILANO SILOXANO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</si>
  <si>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</si>
  <si>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</si>
  <si>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</si>
  <si>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</si>
  <si>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16.48.040</t>
  </si>
  <si>
    <t>ARGAMASSA PROJETADA P/ REVESTIMENTO CONTRA FOGO EM ESTR METALICA</t>
  </si>
  <si>
    <t>16.49.001</t>
  </si>
  <si>
    <t>APARELHO DE APOIO DE NEOPRENE FRETADO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</si>
  <si>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</si>
  <si>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</si>
  <si>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</si>
  <si>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</si>
  <si>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</si>
  <si>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DEMOLICAO DE PISO DE CONCRETO SIMPLES CAPEADO</t>
  </si>
  <si>
    <t>16.50.015</t>
  </si>
  <si>
    <t>DEMOLICAO DE PISO DE CONCRETO COM RETRO ESCAVADEIRA</t>
  </si>
  <si>
    <t>16.50.099</t>
  </si>
  <si>
    <t>16.80.002</t>
  </si>
  <si>
    <t>TELA DE ARAME GALVANIZADO N.10 MALHA 2"</t>
  </si>
  <si>
    <t>16.80.006</t>
  </si>
  <si>
    <t>FERRO TRABALHADO (GRADIL)</t>
  </si>
  <si>
    <t>16.80.007</t>
  </si>
  <si>
    <t>PINGADEIRA PARA MUROS DE ALVENARIA</t>
  </si>
  <si>
    <t>16.80.008</t>
  </si>
  <si>
    <t>QUADRA DE ESPORTES - PISO DE CONCRETO NAO ARMADO</t>
  </si>
  <si>
    <t>16.80.009</t>
  </si>
  <si>
    <t>QUADRA DE ESPORTES - PISO DE CONCRETO ARMADO</t>
  </si>
  <si>
    <t>16.80.010</t>
  </si>
  <si>
    <t>TELA DE ARAME GALVANIZADO N.12 MALHA 2"</t>
  </si>
  <si>
    <t>16.80.012</t>
  </si>
  <si>
    <t>TUBO DE F.G. 2" P/ SUSTENT TELA DE ALAMBRADO EXCL BASE-MONTANTE</t>
  </si>
  <si>
    <t>PISO DE CONCRETO DESEMPENADO C/ REQUADRO 1.80CM E=6CM</t>
  </si>
  <si>
    <t>16.80.014</t>
  </si>
  <si>
    <t>16.80.016</t>
  </si>
  <si>
    <t>16.80.018</t>
  </si>
  <si>
    <t>16.80.019</t>
  </si>
  <si>
    <t>16.80.022</t>
  </si>
  <si>
    <t>CESTO PARA TABELA DE BASQUETE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</si>
  <si>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</si>
  <si>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</si>
  <si>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</si>
  <si>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</si>
  <si>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</si>
  <si>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</si>
  <si>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</si>
  <si>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16.80.031</t>
  </si>
  <si>
    <t>CONCRETO ESTRUTURAL Fck 20Mpa PREPARADO NO LOCAL, LANÇADO E ADENSADO</t>
  </si>
  <si>
    <t>16.80.070</t>
  </si>
  <si>
    <t>SUMIDOURO - COROAMENTO, INCLUSIVE ESCAVACAO</t>
  </si>
  <si>
    <t>16.80.071</t>
  </si>
  <si>
    <t>SUMIDOURO - ESCAVACAO</t>
  </si>
  <si>
    <t>16.80.072</t>
  </si>
  <si>
    <t>SUMIDOURO - BRITA</t>
  </si>
  <si>
    <t>16.80.084</t>
  </si>
  <si>
    <t>DUTO COLETOR DE ENTULHO - LOCAÇÃO MENSAL</t>
  </si>
  <si>
    <t>16.80.086</t>
  </si>
  <si>
    <t>16.80.087</t>
  </si>
  <si>
    <t>16.80.088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</si>
  <si>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</si>
  <si>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</si>
  <si>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</si>
  <si>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</si>
  <si>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</si>
  <si>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</si>
  <si>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</si>
  <si>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</si>
  <si>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</si>
  <si>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</si>
  <si>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</si>
  <si>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</si>
  <si>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16.80.095</t>
  </si>
  <si>
    <t>LIMPEZA DE SUMIDOURO POR VIAGEM DE 7 M3</t>
  </si>
  <si>
    <t>16.80.097</t>
  </si>
  <si>
    <t>CAÇAMBA DE 4M3 PARA RETIRADA DE ENTULHO</t>
  </si>
  <si>
    <t>RETIRADA DE ENTULHO</t>
  </si>
  <si>
    <t>16.80.099</t>
  </si>
  <si>
    <t>SERVICOS COMPLEMENTARES - CONSERVACAO</t>
  </si>
  <si>
    <t>16.80.100</t>
  </si>
  <si>
    <t>16.80.104</t>
  </si>
  <si>
    <t>16.85.001</t>
  </si>
  <si>
    <t>TRANSP ATE 50 KM E INST DO EQUIP DE PERFURACAO</t>
  </si>
  <si>
    <t>16.85.002</t>
  </si>
  <si>
    <t>TRANSP ADICIONAL POR KM DO SERVICO 168501</t>
  </si>
  <si>
    <t>16.85.005</t>
  </si>
  <si>
    <t>PERFURACAO EM ALUVIAO DE 18"-450 MM</t>
  </si>
  <si>
    <t>16.85.006</t>
  </si>
  <si>
    <t>PERFURACAO EM ALUVIAO DE 16"-400 MM</t>
  </si>
  <si>
    <t>16.85.007</t>
  </si>
  <si>
    <t>PERFURACAO EM ALUVIAO DE 14"-350 MM</t>
  </si>
  <si>
    <t>16.85.008</t>
  </si>
  <si>
    <t>PERFURACAO EM ALUVIAO DE 12"-300 MM</t>
  </si>
  <si>
    <t>16.85.009</t>
  </si>
  <si>
    <t>PERFURACAO EM ALUVIAO DE 10"-250 MM</t>
  </si>
  <si>
    <t>16.85.011</t>
  </si>
  <si>
    <t>PERFURACAO EM ROCHA ALTERADA D= 12'-300 MM</t>
  </si>
  <si>
    <t>16.85.012</t>
  </si>
  <si>
    <t>PERFURACAO EM ROCHA ALTERADA D= 10'-250 MM</t>
  </si>
  <si>
    <t>16.85.013</t>
  </si>
  <si>
    <t>PERFURACAO EM ROCHA ALTERADA D= 8'-200 MM</t>
  </si>
  <si>
    <t>16.85.014</t>
  </si>
  <si>
    <t>PERFURACAO EM ROCHA ALTERADA DN 350MM (14")</t>
  </si>
  <si>
    <t>16.85.015</t>
  </si>
  <si>
    <t>PERFURACAO EM ROCHA SA D= 10"-250 MM</t>
  </si>
  <si>
    <t>16.85.016</t>
  </si>
  <si>
    <t>PERFURACAO EM ROCHA SA D= 8"-200 MM</t>
  </si>
  <si>
    <t>16.85.017</t>
  </si>
  <si>
    <t>PERFURACAO EM ROCHA SA D= 6"-150 MM</t>
  </si>
  <si>
    <t>16.85.021</t>
  </si>
  <si>
    <t>TUBO DE REVEST DE BOCA DE CHAPA DE ACO D= 16"X3/16"</t>
  </si>
  <si>
    <t>16.85.022</t>
  </si>
  <si>
    <t>TUBO DE REVEST DE BOCA DE CHAPA DE ACO D= 14"X3/16"</t>
  </si>
  <si>
    <t>16.85.026</t>
  </si>
  <si>
    <t>REVEST INTERNO DIM 2440 PRETO D= 6"-150 MM</t>
  </si>
  <si>
    <t>16.85.028</t>
  </si>
  <si>
    <t>FILTRO TIPO NOLD GALV D= 8"-200 MM</t>
  </si>
  <si>
    <t>16.85.029</t>
  </si>
  <si>
    <t>FILTRO TIPO NOLD GALV D= 6"-150 MM</t>
  </si>
  <si>
    <t>16.85.033</t>
  </si>
  <si>
    <t>CIMENTACAO ENTRE PERFURACAO DE MAIOR "D" E O REVEST DE BOCA</t>
  </si>
  <si>
    <t>16.85.035</t>
  </si>
  <si>
    <t>LIMPEZA E DESENV DO POCO C/ COMPRESSOR DE AR E/OU PISTAO VALV</t>
  </si>
  <si>
    <t>16.85.037</t>
  </si>
  <si>
    <t>ENSAIO DE VAZAO COM BOMBA SUBMERSA</t>
  </si>
  <si>
    <t>16.85.038</t>
  </si>
  <si>
    <t>ENSAIO DE VAZAO COM COMPRESSOR DE AR</t>
  </si>
  <si>
    <t>16.85.041</t>
  </si>
  <si>
    <t>TRANSP ATE 50 KM E INST EQUIP DE BOMBEAMENTO</t>
  </si>
  <si>
    <t>16.85.042</t>
  </si>
  <si>
    <t>TRANSP ADICIONAL POR KM DO SERVICO 168541</t>
  </si>
  <si>
    <t>16.85.044</t>
  </si>
  <si>
    <t>ANALISE FISICO-QUIMICA DA AGUA</t>
  </si>
  <si>
    <t>16.85.045</t>
  </si>
  <si>
    <t>ANALISE BACTERIOLOGICA DA AGUA</t>
  </si>
  <si>
    <t>16.85.046</t>
  </si>
  <si>
    <t>DESINFECCAO DE POÇO ARTESIANO</t>
  </si>
  <si>
    <t>16.85.048</t>
  </si>
  <si>
    <t>LAJE DE PROTECAO DE 2,00X2,00 M</t>
  </si>
  <si>
    <t>16.85.049</t>
  </si>
  <si>
    <t>ABRIGO DE POCO EM ALVENARIA DE 1,00X1,00X0,60 M C/ TAMPA METALICA</t>
  </si>
  <si>
    <t>16.85.050</t>
  </si>
  <si>
    <t>DOCUMENTACAO TECNICA FINAL</t>
  </si>
  <si>
    <t>16.85.051</t>
  </si>
  <si>
    <t>REVEST. INT. TUBO LISO DE PVC GEOMECANICO D=6"</t>
  </si>
  <si>
    <t>16.85.052</t>
  </si>
  <si>
    <t>REVEST. INT. TUBO LISO DE PVC GEOMECANICO D=8"</t>
  </si>
  <si>
    <t>16.85.053</t>
  </si>
  <si>
    <t>REVEST. INT. TUBO LISO DE PVC REFORCADO GEOMECANICO D=6"</t>
  </si>
  <si>
    <t>16.85.054</t>
  </si>
  <si>
    <t>REVEST. INT. TUBO LISO DE PVC REFORCADO GEOMECANICO D=8"</t>
  </si>
  <si>
    <t>16.85.056</t>
  </si>
  <si>
    <t>FILTRO TIPO STANDARD PVC AB 75MM D=6"</t>
  </si>
  <si>
    <t>16.85.057</t>
  </si>
  <si>
    <t>FILTRO TIPO STANDARD PVC AB 75MM D=8"</t>
  </si>
  <si>
    <t>16.85.058</t>
  </si>
  <si>
    <t>FILTRO TIPO STANDARD PVC REFORCADO AB 75MM D=6"</t>
  </si>
  <si>
    <t>16.85.059</t>
  </si>
  <si>
    <t>FILTRO TIPO STANDARD PVC REFORCADO AB 75MM D=8"</t>
  </si>
  <si>
    <t>16.85.060</t>
  </si>
  <si>
    <t>CJ MOTOR BOMBA SUBMERSO 1HP EXTR 700 A 2000 L/H A M 120 A 80MCA</t>
  </si>
  <si>
    <t>16.85.061</t>
  </si>
  <si>
    <t>CJ MOTOR BOMBA SUBMERSO 1,5HP EXTR 1700 A 2600 L/H A M 140 A 80 MCA</t>
  </si>
  <si>
    <t>16.85.062</t>
  </si>
  <si>
    <t>CJ MOTOR BOMBA SUBMERSO 2HP EXTR 2200 A 4000 L/H A M 160 A 100MCA</t>
  </si>
  <si>
    <t>16.85.063</t>
  </si>
  <si>
    <t>CJ MOTOR BOMBA SUBMERSO 3HP EXTR 2600 A 4900 L/H A M 160 A 100MCA</t>
  </si>
  <si>
    <t>16.85.064</t>
  </si>
  <si>
    <t>CJ MOTOR BOMBA SUBMERSO 5HP EXTR 3000 A 5700 L/H A M 180 A 100MCA</t>
  </si>
  <si>
    <t>16.85.065</t>
  </si>
  <si>
    <t>TUBO DE REVEST. DE BOCA DE CHAPA DE ACO D=10"X1/4"</t>
  </si>
  <si>
    <t>16.85.066</t>
  </si>
  <si>
    <t>TUBO DE REVEST. DE BOCA DE CHAPA DE ACO D=12"X1/4"</t>
  </si>
  <si>
    <t>16.85.067</t>
  </si>
  <si>
    <t>TUBO DE REVEST. DE BOCA DE CHAPA DE ACO D=14"X1/4"</t>
  </si>
  <si>
    <t>16.85.068</t>
  </si>
  <si>
    <t>TUBO DE REVEST. DE BOCA DE CHAPA DE ACO D=16"X1/4"</t>
  </si>
  <si>
    <t>16.85.070</t>
  </si>
  <si>
    <t>QUADRO DE COMANDO CJ MOTOR BOMBA P/ MOTOR DE 1HP 220V BIFAS</t>
  </si>
  <si>
    <t>16.85.071</t>
  </si>
  <si>
    <t>QUADRO COMANDO CJ MOTOR BOMBA SUB P/MOTOR 1,5 A 2HP 220V BIFASICO</t>
  </si>
  <si>
    <t>16.85.072</t>
  </si>
  <si>
    <t>QUADRO DE COMAN CJ MOTOR BOMBA SUB P/ MOTOR DE 3A5HP 220V TRIFASICO</t>
  </si>
  <si>
    <t>16.85.080</t>
  </si>
  <si>
    <t>CABO DE COBRE ATE 600V - 3X14AWG</t>
  </si>
  <si>
    <t>16.85.081</t>
  </si>
  <si>
    <t>CABO DE COBRE ATE 600V - 3X12AWG</t>
  </si>
  <si>
    <t>16.85.082</t>
  </si>
  <si>
    <t>CABO DE COBRE ATE 600V - 3X10AWG</t>
  </si>
  <si>
    <t>16.85.083</t>
  </si>
  <si>
    <t>CABO DE COBRE ATE 600V - 3X8AWG</t>
  </si>
  <si>
    <t>16.85.084</t>
  </si>
  <si>
    <t>CABO DE COBRE ATE 600V - 3X6AWG</t>
  </si>
  <si>
    <t>16.85.085</t>
  </si>
  <si>
    <t>CABO DE COBRE ATE 600V - 3X4AWG</t>
  </si>
  <si>
    <t>16.85.099</t>
  </si>
  <si>
    <t>SERVIÇOS POÇO TUBULAR PROFUNDO - CONSERVACAO</t>
  </si>
  <si>
    <t>SINALIZAÇÃO</t>
  </si>
  <si>
    <t>04.02.02</t>
  </si>
  <si>
    <t>04.02.03</t>
  </si>
  <si>
    <t>ENSAIOS</t>
  </si>
  <si>
    <t>CORTE RASO, RECORTE E REMOÇÃO DE ÁRVORES 150CM&lt;DIAM&lt;250CM</t>
  </si>
  <si>
    <t>CORTE RASO, RECORTE E REMOÇÃO DE ÁRVORES 250CM&lt;DIAM&lt;350CM</t>
  </si>
  <si>
    <t>REMOÇAO DE RAIZES (DESTOCA) REMANESCENTE DE TRONCO DE ARVORE 150CM&lt;DIAM&lt;250CM</t>
  </si>
  <si>
    <t>REMOÇAO DE RAIZES (DESTOCA) REMANESCENTE DE TRONCO DE ARVORE 250CM&lt;DIAM&lt;350CM</t>
  </si>
  <si>
    <t>TRANSPORTE POR CAMINHAO</t>
  </si>
  <si>
    <t xml:space="preserve"> M3XKM</t>
  </si>
  <si>
    <t>02.02.089</t>
  </si>
  <si>
    <t>TAXA DE MOBILIZACÃO DE EQUIPAMENTO PARA ESTACA TIPO HELICE SEGMENTADA</t>
  </si>
  <si>
    <t>FORNECIMENTO E MONTAGEM DE ESTRUTURA METALICA COM AÇO RESISTENTE A CORROSAO (ASTM A709/A588)</t>
  </si>
  <si>
    <t>DIVISORIA DV-03 CR  SANITARIO / VESTIARIO FUNCIONARIOS USO EXCLUSIVO PADRÃOCRECHE</t>
  </si>
  <si>
    <t>04.03.028</t>
  </si>
  <si>
    <t>DIVISORIA DE  PLACA DE GESSO ACARTONADO STANDARD 15MM ESPESSURA 100/70  COM LÃ MINERAL. FORNECIDA E INSTALADA</t>
  </si>
  <si>
    <t>04.03.029</t>
  </si>
  <si>
    <t>DIVISORIA DE  PLACA DE GESSO ACARTONADO STANDARD 15MM ESPESSURA 120/90  COM LÃ MINERAL. FORNECIDA E INSTALADA</t>
  </si>
  <si>
    <t>PRATELEIRA DE GRANILITE POLIDO ESPESSURA 40MM COR CINZA APLICADA NA BIBLIOTECA         USO EXCLUSIVO PADRAO CRECHE</t>
  </si>
  <si>
    <t>QE-38 TABELA DE BASQUETE INCLUSIVE GALVANIZAÇÃO A FOGO E PINTURA ESMALTE FUNDACAO BROCA Ø 25CM</t>
  </si>
  <si>
    <t>SISTEMA DE AQUECIMENTO SOLAR  BOILER 1.000L COM 10 PLACAS COLETORAS 175x100x6,5cm FORNECIDO E INSTALADO USO EXCLUSIVO PADRÃO CRECHE</t>
  </si>
  <si>
    <t>TUBO DE PVC Ø 2'' X 3,00M PARA PROTEÇAO DESCIDA DE CORDOALHA</t>
  </si>
  <si>
    <t>09.85.086</t>
  </si>
  <si>
    <t>LAMPADA LED TUBULAR VIDRO DE 10W C/TEMPERATURA DE COR 4000° K</t>
  </si>
  <si>
    <t>09.85.087</t>
  </si>
  <si>
    <t>LAMPADA LED TUBULAR POLICARBONATO DE 10W C/TEMPERATURA DE COR 4000° K</t>
  </si>
  <si>
    <t>09.85.088</t>
  </si>
  <si>
    <t>LAMPADA LED TUBULAR VIDRO DE 18W C/TEMPERATURA DE COR 4000° K</t>
  </si>
  <si>
    <t>09.85.089</t>
  </si>
  <si>
    <t>LAMPADA LED TUBULAR POLICARBONATO DE 18W C/TEMPERATURA DE COR 4000° K</t>
  </si>
  <si>
    <t>ARGAMASSA PARA PROTEÇAO MECANICA SOBRE SUPERFICIE IMPERMEABILIZADA TRAÇO 1:4 ESPESSURA 3CM</t>
  </si>
  <si>
    <t>SERVIÇO GALVANIZACAO A FOGO - ESQUADRIAS.</t>
  </si>
  <si>
    <t>GRAMA SAO CARLOS EM PLACAS</t>
  </si>
  <si>
    <t>QE-37 TABELA DE BASQUETE INCLUSIVE GALVANIZAÇÃO A FOGO E PINTURA ESMALTE FUNDACAO BROCA Ø 25 CM</t>
  </si>
  <si>
    <t>AUTOMÁTICO DE BÓIA, EM POLIPROPILENO, (ELETRICO 16A) CONTATO ISENTO DE MERCÚRIO RESERVATORIO RETENÇÃO AGUA PLUVIAL</t>
  </si>
  <si>
    <t>TUBO ACO GALVANIZ NBR5580-CL MEDIA, DN80MM (3") INCL CONEXOES RESERVATORIO RETENÇÃO AGUA PLUVIAL</t>
  </si>
  <si>
    <t>REGISTRO DE GAVETA BRUTO DN 80MM (3") RESERVATORIO RETENÇÃO AGUA PLUVIAL</t>
  </si>
  <si>
    <t>VALVULA DE RETENCAO VERTICAL DN80MM (3")  RESERVATORIO RETENÇÃO AGUA PLUVIAL</t>
  </si>
  <si>
    <t>LOCAÇÃO MENSAL INCLUSIVE FRETE DE APARELHO DE AR CONDICIONADO ATÉ 10000 BTU.</t>
  </si>
  <si>
    <t>16.06.078</t>
  </si>
  <si>
    <t>FORNECIMENTO E INSTALAÇAO DE PLACA DE IDENTIFICAÇAO DE OBRA   INCLUSO SUPORTE ESTRUTURA DE MADEIRA.</t>
  </si>
  <si>
    <t>INSTALAÇÃO DO BALCAO TERMICO BT-02</t>
  </si>
  <si>
    <t>16.07.025</t>
  </si>
  <si>
    <t>BC-27 BANCO DE CONCRETO PRE-FABRICADO (L=220CM)</t>
  </si>
  <si>
    <t>16.07.038</t>
  </si>
  <si>
    <t>FL-08 FLOREIRA PRE FABRICADO DE CONCRETO Ø 56,50CM H=42,90CM</t>
  </si>
  <si>
    <t>16.07.043</t>
  </si>
  <si>
    <t>OC-01 OBSTACULO PRE FABRICADO DE CONCRETO TIPO FRADE Ø30 H=60CM  BASE FIXADA COM ARGAMASSA TRAÇO 1:3 (30X30X10H)</t>
  </si>
  <si>
    <t>16.07.044</t>
  </si>
  <si>
    <t>OC-01 OBSTACULO PRE FABRICADO DE CONCRETO TIPO FRADE Ø40 H=55CM BASE FIXADA COM ARGAMASSA TRAÇO 1:3 (30X30X10H)</t>
  </si>
  <si>
    <t>16.07.045</t>
  </si>
  <si>
    <t>OC-01 OBSTACULO PRE FABRICADO DE CONCRETO TIPO PRISMA 15X50X10CM BASE FIXADA COM TARUGO Ø 12,5MM E ARGAMASSA COLANTE AClll.</t>
  </si>
  <si>
    <t>16.07.046</t>
  </si>
  <si>
    <t>OC-01 OBSTACULO PRE FABRICADO DE CONCRETO TIPO BOLA Ø35CM H=33CM INCLUSIVE BARRA ROSCADA Ø 20MM</t>
  </si>
  <si>
    <t xml:space="preserve">FDE-Abr/19 </t>
  </si>
  <si>
    <t>Data Base 04/2019                                                                                          LS 98,89            BDI 29,71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</si>
  <si>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</si>
  <si>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Pavimentação Asfáltica</t>
  </si>
  <si>
    <t>SERVIÇOS PRELIMINARES</t>
  </si>
  <si>
    <t>Administração Local</t>
  </si>
  <si>
    <t>ADMINISTRAÇÃO LOCAL E LOCAÇÃO DE CONTAINER</t>
  </si>
  <si>
    <t>Composição 2</t>
  </si>
  <si>
    <t>01.01.02</t>
  </si>
  <si>
    <t>ABERTURA DE CAIXA</t>
  </si>
  <si>
    <t>DRENAGEM</t>
  </si>
  <si>
    <t>EXECUÇÃO DE TUBULAÇÃO DE Ø 400 MM</t>
  </si>
  <si>
    <t>03.02.01</t>
  </si>
  <si>
    <t>03.02.02</t>
  </si>
  <si>
    <t>03.02.03</t>
  </si>
  <si>
    <t>03.03.01</t>
  </si>
  <si>
    <t>03.03.02</t>
  </si>
  <si>
    <t>03.03.03</t>
  </si>
  <si>
    <t>03.03.04</t>
  </si>
  <si>
    <t>03.03.05</t>
  </si>
  <si>
    <t>03.03.06</t>
  </si>
  <si>
    <t xml:space="preserve">SINALIZAÇÃO HORIZONTAL </t>
  </si>
  <si>
    <t xml:space="preserve">SINALIZAÇÃO VERTICAL </t>
  </si>
  <si>
    <t>70.03.010</t>
  </si>
  <si>
    <t>PROJETOS EXECUTIVOS</t>
  </si>
  <si>
    <t>04.01.02</t>
  </si>
  <si>
    <t>04.01.03</t>
  </si>
  <si>
    <t>04.01.04</t>
  </si>
  <si>
    <t>04.01.05</t>
  </si>
  <si>
    <t>04.01.06</t>
  </si>
  <si>
    <t>04.01.07</t>
  </si>
  <si>
    <t>03.04.01</t>
  </si>
  <si>
    <t>03.04.02</t>
  </si>
  <si>
    <t>03.04.03</t>
  </si>
  <si>
    <t>03.04.04</t>
  </si>
  <si>
    <t>03.04.05</t>
  </si>
  <si>
    <t>03.04.06</t>
  </si>
  <si>
    <t>04.02.04</t>
  </si>
  <si>
    <t>04.02.05</t>
  </si>
  <si>
    <t>04.02.06</t>
  </si>
  <si>
    <t>04.02.07</t>
  </si>
  <si>
    <t>05.02</t>
  </si>
  <si>
    <t>05.02.01</t>
  </si>
  <si>
    <t>05.02.02</t>
  </si>
  <si>
    <t>05.02.03</t>
  </si>
  <si>
    <t>06.01.01</t>
  </si>
  <si>
    <t>EXECUÇÃO DE GUIAS E SARJETAS</t>
  </si>
  <si>
    <t>CDHU / SIURB / SINAPI</t>
  </si>
  <si>
    <t>06.01.02</t>
  </si>
  <si>
    <t>06.01.03</t>
  </si>
  <si>
    <t>06.01.04</t>
  </si>
  <si>
    <t>06.01.05</t>
  </si>
  <si>
    <t>07.01.01</t>
  </si>
  <si>
    <t>PASSEIO PÚBLICO</t>
  </si>
  <si>
    <t>Estrada de Araçariguama</t>
  </si>
  <si>
    <t>Estrada de Araçariguama - Ambuita - Itapevi/SP</t>
  </si>
  <si>
    <t>03.03.07</t>
  </si>
  <si>
    <t>03.03.08</t>
  </si>
  <si>
    <t>03.03.09</t>
  </si>
  <si>
    <t>02.01.02</t>
  </si>
  <si>
    <t>101603'</t>
  </si>
  <si>
    <t>06.01.06</t>
  </si>
  <si>
    <t>06.01.07</t>
  </si>
  <si>
    <t>Sinapi-Mai/21</t>
  </si>
  <si>
    <t>EXECUÇÃO DE TUBULAÇÃO DE Ø 600 MM</t>
  </si>
  <si>
    <t>04.03.01</t>
  </si>
  <si>
    <t>04.03.02</t>
  </si>
  <si>
    <t>04.03.03</t>
  </si>
  <si>
    <t>04.03.04</t>
  </si>
  <si>
    <t>04.03.05</t>
  </si>
  <si>
    <t>EXECUÇÃO DE POÇO DE VISITA</t>
  </si>
  <si>
    <t>04.04.01</t>
  </si>
  <si>
    <t>04.04.02</t>
  </si>
  <si>
    <t>04.04.03</t>
  </si>
  <si>
    <t>04.04.04</t>
  </si>
  <si>
    <t>04.04.05</t>
  </si>
  <si>
    <t>04.04.06</t>
  </si>
  <si>
    <t>04.04.07</t>
  </si>
  <si>
    <t>EXECUÇÃO DE BOCA DE LEÃO</t>
  </si>
  <si>
    <t>REPASSE</t>
  </si>
  <si>
    <t>CONTRAPARTIDA</t>
  </si>
  <si>
    <t>Custo Total (com BDI)</t>
  </si>
  <si>
    <t>Custo Total (sem BDI)</t>
  </si>
  <si>
    <t>FRENTE 1</t>
  </si>
  <si>
    <t>FRENTE 2</t>
  </si>
  <si>
    <t>FRENTE 3</t>
  </si>
  <si>
    <t>FRENTE 4</t>
  </si>
  <si>
    <t>Estaca 0 a 10</t>
  </si>
  <si>
    <t>Estaca 10 a 20</t>
  </si>
  <si>
    <t>Estaca 20 a 30</t>
  </si>
  <si>
    <t>Estaca 30 a 40</t>
  </si>
  <si>
    <t xml:space="preserve">BDI = </t>
  </si>
  <si>
    <t>% de execução por Frente de obra</t>
  </si>
  <si>
    <t>Quant. de execução por Frente de obra</t>
  </si>
  <si>
    <t>m²</t>
  </si>
  <si>
    <t>Pintura de faixa - termoplástico em alto relevo tipo III - relevo simples - base</t>
  </si>
  <si>
    <t>kg</t>
  </si>
  <si>
    <t>5214005</t>
  </si>
  <si>
    <t>SICRO-Jan-21</t>
  </si>
  <si>
    <t>05.01.02</t>
  </si>
  <si>
    <t>Pintura de setas e zebrados - termoplástico por extrusão - espessura de 3,0 mm</t>
  </si>
  <si>
    <t>CDHU-181</t>
  </si>
  <si>
    <t>ESTRUTURA DO PAVIMENTO FLEXÍVEL</t>
  </si>
  <si>
    <t>PAVIMENTAÇÃO ESTRADA ARAÇARIGUAMA</t>
  </si>
  <si>
    <t>MÊS 1</t>
  </si>
  <si>
    <t>MÊS 2</t>
  </si>
  <si>
    <t>MÊS 3</t>
  </si>
  <si>
    <t>MÊS 4</t>
  </si>
  <si>
    <t>Valor de execução por Frente de Obra</t>
  </si>
  <si>
    <t>MEDICAO POR PERÍODO DE OBRA (R$)</t>
  </si>
  <si>
    <t>MEDICAO POR PERÍODO DE OBRA (%)</t>
  </si>
  <si>
    <t>Siurb-Infra-Jan21</t>
  </si>
  <si>
    <t>Projeto Hidráulico De Galeria Pluvial Em Tubos</t>
  </si>
  <si>
    <t>m</t>
  </si>
  <si>
    <t>Projeto Executivo (Prancha A1)</t>
  </si>
  <si>
    <t>un</t>
  </si>
  <si>
    <t>Placa De Obra Em Chapa De Aço Galvanizado</t>
  </si>
  <si>
    <t>m2</t>
  </si>
  <si>
    <t>Limpeza Manual De Vegetação Em Terreno Com Enxada.Af_05/2018</t>
  </si>
  <si>
    <t>Locação De Vias, Calçadas, Tanques E Lagoas</t>
  </si>
  <si>
    <t>Transporte Com Caminhão Basculante De 10 M³, Em Via Urbana Pavimentada, Dmt Até 30 Km (Unidade: M3Xkm). Af_07/2020</t>
  </si>
  <si>
    <t>m3xkm</t>
  </si>
  <si>
    <t>Taxa De Destinação De Resíduo Sólido Em Aterro, Tipo Solo/Terra</t>
  </si>
  <si>
    <t>m3</t>
  </si>
  <si>
    <t>Abertura De Caixa Até 40Cm, Inclui Escavação, Compactação, Transporte E Preparo Do Sub-Leito</t>
  </si>
  <si>
    <t>Escavação Horizontal Em Solo De 1A Categoria Com Trator De Esteiras (100Hp/Lâmina: 2,19M3). Af_07/2020</t>
  </si>
  <si>
    <t>Lastro Com Material Granular (Pedra Britada N.1 E Pedra Britada N.2), Aplicado Em Pisos Ou Lajes Sobre Solo, Espessura De *10 Cm*. Af_07/2019</t>
  </si>
  <si>
    <t>Fornecimento E Assentamento De Guias Tipo Pmsp 100, Inclusive Encostamento De Terra - Fck=20,0Mpa</t>
  </si>
  <si>
    <t>Construção De Sarjeta Ou Sarjetão De Concreto - Fck=25,0Mpa</t>
  </si>
  <si>
    <t>Estaca Broca De Concreto, Diâmetro De 20Cm, Escavação Manual Com Trado Concha, Com Armadura De Arranque. Af_05/2020</t>
  </si>
  <si>
    <t>Fabricação De Fôrma Para Vigas, Em Chapa De Madeira Compensada Resinada, E = 17 Mm. Af_09/2020</t>
  </si>
  <si>
    <t>Concreto Fck = 25Mpa, Traço 1:2,3:2,7 (Em Massa Seca De Cimento/ Areia Média/ Brita 1) - Preparo Mecânico Com Betoneira 400 L. Af_05/2021</t>
  </si>
  <si>
    <t>Execução E Compactação De Base E Ou Sub-Base Para Pavimentação De Solo (Predominantemente Arenoso) Brita - 50/50 Com Cimento (Teor De 8%) - Exclusive Solo, Escavação, Carga E Transporte. Af_11/2019</t>
  </si>
  <si>
    <t>Base De Agregado Reciclado, Com Fornecimento De Agregado</t>
  </si>
  <si>
    <t>Execução De Pintura De Ligação Com Emulsão Asfáltica Rr-2C. Af_11/2019</t>
  </si>
  <si>
    <t>Imprimação Betuminosa Impermeabilizante</t>
  </si>
  <si>
    <t>Concreto Asfáltico Usinado A Quente - Binder</t>
  </si>
  <si>
    <t>Camada De Rolamento Em Concreto Betuminoso Usinado Quente - Cbuq</t>
  </si>
  <si>
    <t>Escavação Mecanizada De Vala Com Prof. Maior Que 1,5 M E Até 3,0 M(Média Entre Montante E Jusante/Uma Composição Por Trecho), Com Escavadeira Hidráulica (0,8 M3/111 Hp), Larg. Menor Que 1,5 M, Em Solo De 1A Categoria, Locais Com Baixo Nível De Interferência. Af_02/2021</t>
  </si>
  <si>
    <t>Preparo De Fundo De Vala Com Largura Menor Que 1,5 M, Com Camada De Areia, Lançamento Manual. Af_08/2020</t>
  </si>
  <si>
    <t>Tubo De Concreto Para Redes Coletoras De Águas Pluviais, Diâmetro De 400 Mm, Junta Rígida, Instalado Em Local Com Baixo Nível De Interferências - Fornecimento E Assentamento. Af_12/2015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</si>
  <si>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</si>
  <si>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Carga, Manobra E Descarga De Solos E Materiais Granulares Em Caminhão Basculante 6 M³ - Carga Com Pá Carregadeira (Caçamba De 1,7 A 2,8 M³ / 128 Hp) E Descarga Livre (Unidade: M3). Af_07/2020</t>
  </si>
  <si>
    <t>Tubo De Concreto Para Redes Coletoras De Águas Pluviais, Diâmetro De 600 Mm, Junta Rígida, Instalado Em Local Com Baixo Nível De Interferências - Fornecimento E Assentamento. Af_12/2015</t>
  </si>
  <si>
    <t>Lastro Com Material Granular (Pedra Britada N.2), Aplicado Em Pisos Ou Lajes Sobre Solo, Espessura De *10 Cm*. Af_08/2017</t>
  </si>
  <si>
    <t>Boca De Leão Simples Tipo Pmsp Com Grelha</t>
  </si>
  <si>
    <t>Poço De Visita De 1,60 X 1,60 X 1,60 M - Tipo Pmsp</t>
  </si>
  <si>
    <t>Chaminé Para Poço De Visita Tipo Pmsp Em Alvenaria, Diâmetro Interno 70 Cm - Pescoço</t>
  </si>
  <si>
    <t>Tampão Em Ferro Fundido, Diâmetro De 600 Mm, Classe D 400 (Ruptura&gt; 400 Kn)</t>
  </si>
  <si>
    <t>Placa Para Sinalização Viária Em Alumínio Composto, Totalmente Refletiva Com Película Ia/Ia - Área Até 2,0 M²</t>
  </si>
  <si>
    <t>Colocação De Placa Em Suporte De Madeira / Metálico - Solo</t>
  </si>
  <si>
    <t>Suporte De Perfil Metálico Galvanizado</t>
  </si>
  <si>
    <t>Lastro Com Material Granular, Aplicado Em Pisos Ou Lajes Sobre Solo, Espessura De *5 Cm*. Af_08/2017</t>
  </si>
  <si>
    <t>Execução De Passeio (Calçada) Ou Piso De Concreto Com Concreto Moldado In Loco, Usinado, Acabamento Convencional, Espessura 10 Cm, Armado. Af_07/2016</t>
  </si>
  <si>
    <t>Piso Em Ladrilho Hidráulico Podotátil Várias Cores (25X25X2,5Cm), Assentado Com Argamassa Mista</t>
  </si>
  <si>
    <t>Rejuntamento De Piso Em Ladrilho Hidráulico (25X25X2,5Cm) Com Argamassa Industrializada Para Rejunte, Juntas De 2 Mm</t>
  </si>
  <si>
    <t>Ensaios De Laboratório - Dosagem Marshall, Granulometria, Teor De Asfalto, Estabilidade E Fluência</t>
  </si>
  <si>
    <t>ens.</t>
  </si>
  <si>
    <t>Locação De Container</t>
  </si>
  <si>
    <t>Global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</si>
</sst>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&quot; R$ &quot;* #,##0.00\ ;&quot; R$ &quot;* \(#,##0.00\);&quot; R$ &quot;* \-#\ ;@\ "/>
    <numFmt numFmtId="172" formatCode="_-* #,##0.00_-;\-* #,##0.00_-;_-* \-??_-;_-@_-"/>
    <numFmt numFmtId="173" formatCode="&quot;R$ &quot;#,##0.00"/>
    <numFmt numFmtId="174" formatCode="_-&quot;R$ &quot;* #,##0.00_-;&quot;-R$ &quot;* #,##0.00_-;_-&quot;R$ &quot;* \-??_-;_-@_-"/>
    <numFmt numFmtId="175" formatCode="00\-00\-00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#,##0.000"/>
    <numFmt numFmtId="181" formatCode="&quot;R$ &quot;#,##0.00\ &quot;/ m2&quot;"/>
    <numFmt numFmtId="182" formatCode="&quot; R$ &quot;#,##0.00\ &quot;/ m2&quot;"/>
    <numFmt numFmtId="183" formatCode="&quot;MÊS&quot;\ ##"/>
    <numFmt numFmtId="184" formatCode="_(&quot;R$ &quot;#,##0.00_);_(&quot;R$ &quot;\(#,##0.00\);_(&quot;R$ &quot;\ \-??_);_(@_)"/>
    <numFmt numFmtId="185" formatCode="0.00_)"/>
    <numFmt numFmtId="186" formatCode="0.000%"/>
    <numFmt numFmtId="187" formatCode="0.0000000000%"/>
    <numFmt numFmtId="188" formatCode="[$-416]dddd\,\ d&quot; de &quot;mmmm&quot; de &quot;yyyy"/>
    <numFmt numFmtId="189" formatCode="0.0%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_(* #,##0.000_);_(* \(#,##0.000\);_(* \-??_);_(@_)"/>
    <numFmt numFmtId="195" formatCode="_(* #,##0.0000_);_(* \(#,##0.0000\);_(* \-??_);_(@_)"/>
    <numFmt numFmtId="196" formatCode="_-* #,##0.000_-;\-* #,##0.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(* #,##0.00000_);_(* \(#,##0.00000\);_(* \-??_);_(@_)"/>
    <numFmt numFmtId="200" formatCode="_(* #,##0.000000_);_(* \(#,##0.000000\);_(* \-??_);_(@_)"/>
    <numFmt numFmtId="201" formatCode="_(* #,##0.0000000_);_(* \(#,##0.0000000\);_(* \-??_);_(@_)"/>
    <numFmt numFmtId="202" formatCode="_(* #,##0.00000000_);_(* \(#,##0.00000000\);_(* \-??_);_(@_)"/>
    <numFmt numFmtId="203" formatCode="#,##0.0000"/>
    <numFmt numFmtId="204" formatCode="0.0000%"/>
    <numFmt numFmtId="205" formatCode="0.00000%"/>
  </numFmts>
  <fonts count="80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1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medium"/>
      <right style="thin">
        <color indexed="8"/>
      </right>
      <top style="hair"/>
      <bottom style="thin"/>
    </border>
    <border>
      <left style="medium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>
        <color indexed="8"/>
      </left>
      <right style="medium"/>
      <top style="hair"/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 applyNumberFormat="0">
      <alignment/>
      <protection/>
    </xf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71" fontId="0" fillId="0" borderId="0">
      <alignment/>
      <protection/>
    </xf>
    <xf numFmtId="166" fontId="0" fillId="0" borderId="0">
      <alignment/>
      <protection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0" fillId="0" borderId="0">
      <alignment/>
      <protection/>
    </xf>
    <xf numFmtId="171" fontId="0" fillId="0" borderId="0">
      <alignment/>
      <protection/>
    </xf>
    <xf numFmtId="166" fontId="0" fillId="0" borderId="0">
      <alignment/>
      <protection/>
    </xf>
    <xf numFmtId="44" fontId="62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20" fillId="0" borderId="0" applyFont="0" applyFill="0" applyBorder="0" applyAlignment="0" applyProtection="0"/>
    <xf numFmtId="9" fontId="0" fillId="0" borderId="0">
      <alignment/>
      <protection/>
    </xf>
    <xf numFmtId="0" fontId="64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20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0" fillId="0" borderId="0">
      <alignment/>
      <protection/>
    </xf>
  </cellStyleXfs>
  <cellXfs count="538">
    <xf numFmtId="0" fontId="0" fillId="0" borderId="0" xfId="0" applyAlignment="1">
      <alignment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49" fontId="72" fillId="33" borderId="13" xfId="45" applyNumberFormat="1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17" fillId="8" borderId="17" xfId="0" applyFont="1" applyFill="1" applyBorder="1" applyAlignment="1">
      <alignment vertical="center"/>
    </xf>
    <xf numFmtId="0" fontId="17" fillId="8" borderId="18" xfId="0" applyFont="1" applyFill="1" applyBorder="1" applyAlignment="1">
      <alignment vertical="center"/>
    </xf>
    <xf numFmtId="0" fontId="0" fillId="0" borderId="19" xfId="45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center" vertical="top"/>
    </xf>
    <xf numFmtId="0" fontId="17" fillId="8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vertical="center" wrapText="1"/>
    </xf>
    <xf numFmtId="2" fontId="73" fillId="0" borderId="21" xfId="0" applyNumberFormat="1" applyFont="1" applyFill="1" applyBorder="1" applyAlignment="1">
      <alignment horizontal="right" vertical="top" shrinkToFit="1"/>
    </xf>
    <xf numFmtId="2" fontId="73" fillId="0" borderId="21" xfId="0" applyNumberFormat="1" applyFont="1" applyFill="1" applyBorder="1" applyAlignment="1">
      <alignment horizontal="right" vertical="center" shrinkToFit="1"/>
    </xf>
    <xf numFmtId="2" fontId="73" fillId="0" borderId="22" xfId="0" applyNumberFormat="1" applyFont="1" applyFill="1" applyBorder="1" applyAlignment="1">
      <alignment horizontal="right" vertical="top" shrinkToFit="1"/>
    </xf>
    <xf numFmtId="2" fontId="73" fillId="0" borderId="22" xfId="0" applyNumberFormat="1" applyFont="1" applyFill="1" applyBorder="1" applyAlignment="1">
      <alignment horizontal="right" vertical="center" shrinkToFit="1"/>
    </xf>
    <xf numFmtId="2" fontId="73" fillId="0" borderId="23" xfId="0" applyNumberFormat="1" applyFont="1" applyFill="1" applyBorder="1" applyAlignment="1">
      <alignment horizontal="right" vertical="top" shrinkToFit="1"/>
    </xf>
    <xf numFmtId="2" fontId="73" fillId="0" borderId="24" xfId="0" applyNumberFormat="1" applyFont="1" applyFill="1" applyBorder="1" applyAlignment="1">
      <alignment horizontal="right" vertical="top" shrinkToFit="1"/>
    </xf>
    <xf numFmtId="2" fontId="14" fillId="0" borderId="25" xfId="0" applyNumberFormat="1" applyFont="1" applyFill="1" applyBorder="1" applyAlignment="1">
      <alignment horizontal="left" vertical="center" wrapText="1"/>
    </xf>
    <xf numFmtId="2" fontId="73" fillId="0" borderId="26" xfId="0" applyNumberFormat="1" applyFont="1" applyFill="1" applyBorder="1" applyAlignment="1">
      <alignment horizontal="right" vertical="top" shrinkToFit="1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66" fontId="0" fillId="0" borderId="27" xfId="49" applyFont="1" applyFill="1" applyBorder="1" applyAlignment="1" applyProtection="1">
      <alignment horizontal="right" vertical="center"/>
      <protection hidden="1"/>
    </xf>
    <xf numFmtId="166" fontId="0" fillId="0" borderId="28" xfId="49" applyFont="1" applyFill="1" applyBorder="1" applyAlignment="1" applyProtection="1">
      <alignment horizontal="right" vertical="center"/>
      <protection hidden="1"/>
    </xf>
    <xf numFmtId="0" fontId="14" fillId="0" borderId="29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right" vertical="top" wrapText="1" indent="2"/>
    </xf>
    <xf numFmtId="0" fontId="0" fillId="0" borderId="30" xfId="0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hidden="1"/>
    </xf>
    <xf numFmtId="49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27" xfId="45" applyNumberFormat="1" applyFont="1" applyFill="1" applyBorder="1" applyAlignment="1" applyProtection="1">
      <alignment horizontal="center" vertical="center"/>
      <protection hidden="1"/>
    </xf>
    <xf numFmtId="0" fontId="0" fillId="0" borderId="28" xfId="45" applyNumberFormat="1" applyFont="1" applyFill="1" applyBorder="1" applyAlignment="1" applyProtection="1">
      <alignment horizontal="center" vertical="center"/>
      <protection hidden="1"/>
    </xf>
    <xf numFmtId="0" fontId="0" fillId="0" borderId="32" xfId="45" applyNumberFormat="1" applyFont="1" applyFill="1" applyBorder="1" applyAlignment="1" applyProtection="1">
      <alignment horizontal="center" vertical="center"/>
      <protection hidden="1"/>
    </xf>
    <xf numFmtId="166" fontId="0" fillId="0" borderId="32" xfId="49" applyFont="1" applyFill="1" applyBorder="1" applyAlignment="1" applyProtection="1">
      <alignment horizontal="right" vertical="center"/>
      <protection hidden="1"/>
    </xf>
    <xf numFmtId="49" fontId="0" fillId="0" borderId="33" xfId="0" applyNumberFormat="1" applyFill="1" applyBorder="1" applyAlignment="1" applyProtection="1">
      <alignment horizontal="center" vertical="center"/>
      <protection hidden="1"/>
    </xf>
    <xf numFmtId="49" fontId="0" fillId="0" borderId="12" xfId="0" applyNumberFormat="1" applyFill="1" applyBorder="1" applyAlignment="1" applyProtection="1">
      <alignment horizontal="center" vertical="center"/>
      <protection hidden="1"/>
    </xf>
    <xf numFmtId="49" fontId="0" fillId="0" borderId="31" xfId="45" applyNumberFormat="1" applyFont="1" applyFill="1" applyBorder="1" applyAlignment="1" applyProtection="1">
      <alignment horizontal="center" vertical="center"/>
      <protection hidden="1"/>
    </xf>
    <xf numFmtId="49" fontId="0" fillId="0" borderId="34" xfId="45" applyNumberFormat="1" applyFont="1" applyFill="1" applyBorder="1" applyAlignment="1" applyProtection="1">
      <alignment horizontal="center" vertical="center"/>
      <protection hidden="1"/>
    </xf>
    <xf numFmtId="49" fontId="0" fillId="0" borderId="33" xfId="45" applyNumberFormat="1" applyFont="1" applyFill="1" applyBorder="1" applyAlignment="1" applyProtection="1">
      <alignment horizontal="center" vertical="center"/>
      <protection hidden="1"/>
    </xf>
    <xf numFmtId="49" fontId="0" fillId="0" borderId="31" xfId="0" applyNumberFormat="1" applyFill="1" applyBorder="1" applyAlignment="1" applyProtection="1">
      <alignment horizontal="center" vertical="center"/>
      <protection hidden="1"/>
    </xf>
    <xf numFmtId="49" fontId="0" fillId="0" borderId="34" xfId="0" applyNumberFormat="1" applyFill="1" applyBorder="1" applyAlignment="1" applyProtection="1">
      <alignment horizontal="center" vertical="center"/>
      <protection hidden="1"/>
    </xf>
    <xf numFmtId="166" fontId="0" fillId="0" borderId="27" xfId="49" applyFont="1" applyFill="1" applyBorder="1" applyAlignment="1" applyProtection="1">
      <alignment horizontal="right" vertical="center"/>
      <protection hidden="1"/>
    </xf>
    <xf numFmtId="0" fontId="0" fillId="0" borderId="27" xfId="45" applyNumberFormat="1" applyFont="1" applyFill="1" applyBorder="1" applyAlignment="1" applyProtection="1">
      <alignment horizontal="center" vertical="center"/>
      <protection hidden="1"/>
    </xf>
    <xf numFmtId="0" fontId="0" fillId="0" borderId="35" xfId="45" applyNumberFormat="1" applyFont="1" applyFill="1" applyBorder="1" applyAlignment="1" applyProtection="1">
      <alignment horizontal="center" vertical="center"/>
      <protection hidden="1"/>
    </xf>
    <xf numFmtId="0" fontId="0" fillId="0" borderId="35" xfId="45" applyNumberFormat="1" applyFont="1" applyFill="1" applyBorder="1" applyAlignment="1" applyProtection="1">
      <alignment horizontal="center" vertical="center"/>
      <protection hidden="1"/>
    </xf>
    <xf numFmtId="0" fontId="0" fillId="0" borderId="36" xfId="45" applyNumberFormat="1" applyFont="1" applyFill="1" applyBorder="1" applyAlignment="1" applyProtection="1">
      <alignment horizontal="center" vertical="center"/>
      <protection hidden="1"/>
    </xf>
    <xf numFmtId="49" fontId="0" fillId="0" borderId="37" xfId="0" applyNumberFormat="1" applyFont="1" applyFill="1" applyBorder="1" applyAlignment="1" applyProtection="1">
      <alignment horizontal="center" vertical="center"/>
      <protection hidden="1"/>
    </xf>
    <xf numFmtId="49" fontId="0" fillId="0" borderId="38" xfId="0" applyNumberFormat="1" applyFont="1" applyFill="1" applyBorder="1" applyAlignment="1" applyProtection="1">
      <alignment horizontal="center" vertical="center"/>
      <protection hidden="1"/>
    </xf>
    <xf numFmtId="49" fontId="0" fillId="0" borderId="39" xfId="0" applyNumberFormat="1" applyFont="1" applyFill="1" applyBorder="1" applyAlignment="1" applyProtection="1">
      <alignment horizontal="center" vertical="center"/>
      <protection hidden="1"/>
    </xf>
    <xf numFmtId="166" fontId="0" fillId="0" borderId="19" xfId="49" applyFont="1" applyFill="1" applyBorder="1" applyAlignment="1" applyProtection="1">
      <alignment horizontal="right" vertical="center"/>
      <protection hidden="1"/>
    </xf>
    <xf numFmtId="166" fontId="0" fillId="0" borderId="40" xfId="49" applyFont="1" applyFill="1" applyBorder="1" applyAlignment="1" applyProtection="1">
      <alignment horizontal="right" vertical="center"/>
      <protection hidden="1"/>
    </xf>
    <xf numFmtId="166" fontId="0" fillId="0" borderId="41" xfId="49" applyFont="1" applyFill="1" applyBorder="1" applyAlignment="1" applyProtection="1">
      <alignment horizontal="right" vertical="center"/>
      <protection hidden="1"/>
    </xf>
    <xf numFmtId="166" fontId="0" fillId="0" borderId="42" xfId="49" applyFont="1" applyFill="1" applyBorder="1" applyAlignment="1" applyProtection="1">
      <alignment horizontal="right" vertical="center"/>
      <protection hidden="1"/>
    </xf>
    <xf numFmtId="49" fontId="0" fillId="0" borderId="43" xfId="45" applyNumberFormat="1" applyFont="1" applyFill="1" applyBorder="1" applyAlignment="1" applyProtection="1">
      <alignment horizontal="center" vertical="center"/>
      <protection hidden="1"/>
    </xf>
    <xf numFmtId="0" fontId="0" fillId="0" borderId="44" xfId="45" applyNumberFormat="1" applyFont="1" applyFill="1" applyBorder="1" applyAlignment="1" applyProtection="1">
      <alignment horizontal="center" vertical="center"/>
      <protection hidden="1"/>
    </xf>
    <xf numFmtId="166" fontId="0" fillId="0" borderId="44" xfId="49" applyFont="1" applyFill="1" applyBorder="1" applyAlignment="1" applyProtection="1">
      <alignment horizontal="right" vertical="center"/>
      <protection hidden="1"/>
    </xf>
    <xf numFmtId="49" fontId="0" fillId="0" borderId="45" xfId="45" applyNumberFormat="1" applyFont="1" applyFill="1" applyBorder="1" applyAlignment="1" applyProtection="1">
      <alignment horizontal="center" vertical="center"/>
      <protection hidden="1"/>
    </xf>
    <xf numFmtId="166" fontId="0" fillId="0" borderId="46" xfId="49" applyFont="1" applyFill="1" applyBorder="1" applyAlignment="1" applyProtection="1">
      <alignment horizontal="right" vertical="center"/>
      <protection hidden="1"/>
    </xf>
    <xf numFmtId="166" fontId="0" fillId="0" borderId="47" xfId="49" applyFont="1" applyFill="1" applyBorder="1" applyAlignment="1" applyProtection="1">
      <alignment horizontal="right" vertical="center"/>
      <protection hidden="1"/>
    </xf>
    <xf numFmtId="166" fontId="0" fillId="0" borderId="48" xfId="49" applyFont="1" applyFill="1" applyBorder="1" applyAlignment="1" applyProtection="1">
      <alignment horizontal="right" vertical="center"/>
      <protection hidden="1"/>
    </xf>
    <xf numFmtId="4" fontId="0" fillId="0" borderId="0" xfId="45" applyNumberFormat="1" applyFont="1" applyFill="1" applyBorder="1" applyAlignment="1" applyProtection="1">
      <alignment vertical="center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72" fillId="33" borderId="49" xfId="45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102" applyProtection="1">
      <alignment/>
      <protection hidden="1"/>
    </xf>
    <xf numFmtId="10" fontId="0" fillId="0" borderId="0" xfId="102" applyNumberFormat="1" applyProtection="1">
      <alignment/>
      <protection hidden="1"/>
    </xf>
    <xf numFmtId="9" fontId="0" fillId="0" borderId="0" xfId="102" applyNumberFormat="1" applyProtection="1">
      <alignment/>
      <protection hidden="1"/>
    </xf>
    <xf numFmtId="169" fontId="0" fillId="0" borderId="0" xfId="108" applyProtection="1">
      <alignment/>
      <protection hidden="1"/>
    </xf>
    <xf numFmtId="0" fontId="0" fillId="0" borderId="0" xfId="45" applyFont="1" applyFill="1" applyBorder="1" applyAlignment="1" applyProtection="1">
      <alignment vertical="center"/>
      <protection hidden="1"/>
    </xf>
    <xf numFmtId="4" fontId="0" fillId="0" borderId="0" xfId="45" applyNumberFormat="1" applyFont="1" applyBorder="1" applyAlignment="1" applyProtection="1">
      <alignment horizontal="center" vertical="center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45" applyFont="1" applyBorder="1" applyAlignment="1" applyProtection="1">
      <alignment vertical="center"/>
      <protection hidden="1"/>
    </xf>
    <xf numFmtId="0" fontId="19" fillId="35" borderId="50" xfId="45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0" fillId="0" borderId="0" xfId="45" applyFont="1" applyFill="1" applyBorder="1" applyAlignment="1" applyProtection="1">
      <alignment horizontal="center"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168" fontId="5" fillId="35" borderId="51" xfId="45" applyNumberFormat="1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3" fontId="0" fillId="0" borderId="0" xfId="45" applyNumberFormat="1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45" applyFont="1" applyBorder="1" applyAlignment="1" applyProtection="1">
      <alignment horizontal="center" vertical="center" wrapText="1"/>
      <protection hidden="1"/>
    </xf>
    <xf numFmtId="43" fontId="0" fillId="0" borderId="52" xfId="45" applyNumberFormat="1" applyFont="1" applyFill="1" applyBorder="1" applyAlignment="1" applyProtection="1">
      <alignment vertical="center"/>
      <protection hidden="1"/>
    </xf>
    <xf numFmtId="43" fontId="0" fillId="0" borderId="53" xfId="45" applyNumberFormat="1" applyFont="1" applyFill="1" applyBorder="1" applyAlignment="1" applyProtection="1">
      <alignment vertical="center"/>
      <protection hidden="1"/>
    </xf>
    <xf numFmtId="0" fontId="4" fillId="0" borderId="54" xfId="45" applyFont="1" applyBorder="1" applyAlignment="1" applyProtection="1">
      <alignment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16" xfId="45" applyNumberFormat="1" applyFont="1" applyBorder="1" applyAlignment="1" applyProtection="1">
      <alignment horizontal="center" vertical="center" wrapText="1"/>
      <protection hidden="1"/>
    </xf>
    <xf numFmtId="0" fontId="0" fillId="36" borderId="0" xfId="45" applyFont="1" applyFill="1" applyBorder="1" applyAlignment="1" applyProtection="1">
      <alignment vertical="center"/>
      <protection hidden="1"/>
    </xf>
    <xf numFmtId="179" fontId="0" fillId="0" borderId="55" xfId="45" applyNumberFormat="1" applyFont="1" applyFill="1" applyBorder="1" applyAlignment="1" applyProtection="1">
      <alignment horizontal="center" vertical="center"/>
      <protection hidden="1"/>
    </xf>
    <xf numFmtId="0" fontId="0" fillId="0" borderId="56" xfId="45" applyFont="1" applyFill="1" applyBorder="1" applyAlignment="1" applyProtection="1">
      <alignment horizontal="center" vertical="center"/>
      <protection hidden="1"/>
    </xf>
    <xf numFmtId="0" fontId="4" fillId="0" borderId="54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55" xfId="45" applyFont="1" applyFill="1" applyBorder="1" applyAlignment="1" applyProtection="1">
      <alignment vertical="center"/>
      <protection hidden="1"/>
    </xf>
    <xf numFmtId="0" fontId="6" fillId="0" borderId="56" xfId="45" applyFont="1" applyFill="1" applyBorder="1" applyAlignment="1" applyProtection="1">
      <alignment vertical="center"/>
      <protection hidden="1"/>
    </xf>
    <xf numFmtId="0" fontId="4" fillId="0" borderId="54" xfId="45" applyFont="1" applyBorder="1" applyAlignment="1" applyProtection="1">
      <alignment vertical="center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16" xfId="45" applyNumberFormat="1" applyFont="1" applyBorder="1" applyAlignment="1" applyProtection="1">
      <alignment horizontal="center" vertical="center" wrapText="1"/>
      <protection hidden="1"/>
    </xf>
    <xf numFmtId="179" fontId="0" fillId="36" borderId="0" xfId="45" applyNumberFormat="1" applyFont="1" applyFill="1" applyBorder="1" applyAlignment="1" applyProtection="1">
      <alignment vertical="center"/>
      <protection hidden="1"/>
    </xf>
    <xf numFmtId="169" fontId="0" fillId="0" borderId="55" xfId="108" applyBorder="1" applyProtection="1">
      <alignment/>
      <protection hidden="1"/>
    </xf>
    <xf numFmtId="169" fontId="0" fillId="0" borderId="56" xfId="108" applyBorder="1" applyProtection="1">
      <alignment/>
      <protection hidden="1"/>
    </xf>
    <xf numFmtId="43" fontId="6" fillId="0" borderId="0" xfId="45" applyNumberFormat="1" applyFont="1" applyFill="1" applyBorder="1" applyAlignment="1" applyProtection="1">
      <alignment vertical="center"/>
      <protection hidden="1"/>
    </xf>
    <xf numFmtId="202" fontId="0" fillId="0" borderId="0" xfId="108" applyNumberFormat="1" applyProtection="1">
      <alignment/>
      <protection hidden="1"/>
    </xf>
    <xf numFmtId="169" fontId="3" fillId="0" borderId="0" xfId="108" applyFont="1" applyProtection="1">
      <alignment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16" xfId="49" applyFont="1" applyFill="1" applyBorder="1" applyAlignment="1" applyProtection="1">
      <alignment horizontal="center" vertical="center" wrapText="1"/>
      <protection hidden="1"/>
    </xf>
    <xf numFmtId="10" fontId="0" fillId="0" borderId="55" xfId="102" applyNumberFormat="1" applyBorder="1" applyProtection="1">
      <alignment/>
      <protection hidden="1"/>
    </xf>
    <xf numFmtId="10" fontId="0" fillId="0" borderId="56" xfId="102" applyNumberFormat="1" applyBorder="1" applyProtection="1">
      <alignment/>
      <protection hidden="1"/>
    </xf>
    <xf numFmtId="186" fontId="0" fillId="0" borderId="0" xfId="102" applyNumberFormat="1" applyProtection="1">
      <alignment/>
      <protection hidden="1"/>
    </xf>
    <xf numFmtId="0" fontId="13" fillId="0" borderId="57" xfId="45" applyFont="1" applyFill="1" applyBorder="1" applyAlignment="1" applyProtection="1">
      <alignment vertical="center" wrapText="1"/>
      <protection hidden="1"/>
    </xf>
    <xf numFmtId="0" fontId="13" fillId="0" borderId="14" xfId="45" applyFont="1" applyFill="1" applyBorder="1" applyAlignment="1" applyProtection="1">
      <alignment vertical="center" wrapText="1"/>
      <protection hidden="1"/>
    </xf>
    <xf numFmtId="0" fontId="13" fillId="0" borderId="15" xfId="45" applyFont="1" applyFill="1" applyBorder="1" applyAlignment="1" applyProtection="1">
      <alignment vertical="center" wrapText="1"/>
      <protection hidden="1"/>
    </xf>
    <xf numFmtId="169" fontId="0" fillId="0" borderId="57" xfId="108" applyBorder="1" applyProtection="1">
      <alignment/>
      <protection hidden="1"/>
    </xf>
    <xf numFmtId="169" fontId="0" fillId="0" borderId="14" xfId="108" applyBorder="1" applyProtection="1">
      <alignment/>
      <protection hidden="1"/>
    </xf>
    <xf numFmtId="169" fontId="0" fillId="0" borderId="15" xfId="108" applyBorder="1" applyProtection="1">
      <alignment/>
      <protection hidden="1"/>
    </xf>
    <xf numFmtId="0" fontId="6" fillId="0" borderId="57" xfId="45" applyFont="1" applyFill="1" applyBorder="1" applyAlignment="1" applyProtection="1">
      <alignment vertical="center"/>
      <protection hidden="1"/>
    </xf>
    <xf numFmtId="0" fontId="6" fillId="0" borderId="14" xfId="45" applyFont="1" applyFill="1" applyBorder="1" applyAlignment="1" applyProtection="1">
      <alignment vertical="center"/>
      <protection hidden="1"/>
    </xf>
    <xf numFmtId="0" fontId="6" fillId="0" borderId="15" xfId="45" applyFont="1" applyFill="1" applyBorder="1" applyAlignment="1" applyProtection="1">
      <alignment vertical="center"/>
      <protection hidden="1"/>
    </xf>
    <xf numFmtId="0" fontId="4" fillId="0" borderId="54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6" xfId="45" applyNumberFormat="1" applyFont="1" applyBorder="1" applyAlignment="1" applyProtection="1">
      <alignment horizontal="center" vertical="center" wrapText="1"/>
      <protection hidden="1"/>
    </xf>
    <xf numFmtId="0" fontId="6" fillId="0" borderId="54" xfId="45" applyFont="1" applyFill="1" applyBorder="1" applyAlignment="1" applyProtection="1">
      <alignment vertical="center"/>
      <protection hidden="1"/>
    </xf>
    <xf numFmtId="0" fontId="6" fillId="0" borderId="16" xfId="45" applyFont="1" applyFill="1" applyBorder="1" applyAlignment="1" applyProtection="1">
      <alignment vertical="center"/>
      <protection hidden="1"/>
    </xf>
    <xf numFmtId="169" fontId="0" fillId="0" borderId="54" xfId="108" applyBorder="1" applyProtection="1">
      <alignment/>
      <protection hidden="1"/>
    </xf>
    <xf numFmtId="169" fontId="0" fillId="0" borderId="0" xfId="108" applyBorder="1" applyProtection="1">
      <alignment/>
      <protection hidden="1"/>
    </xf>
    <xf numFmtId="169" fontId="0" fillId="0" borderId="16" xfId="108" applyBorder="1" applyProtection="1">
      <alignment/>
      <protection hidden="1"/>
    </xf>
    <xf numFmtId="0" fontId="4" fillId="0" borderId="58" xfId="45" applyFont="1" applyBorder="1" applyAlignment="1" applyProtection="1">
      <alignment vertical="center"/>
      <protection hidden="1"/>
    </xf>
    <xf numFmtId="0" fontId="6" fillId="0" borderId="59" xfId="45" applyFont="1" applyFill="1" applyBorder="1" applyAlignment="1" applyProtection="1">
      <alignment vertical="center"/>
      <protection hidden="1"/>
    </xf>
    <xf numFmtId="0" fontId="4" fillId="0" borderId="59" xfId="45" applyFont="1" applyBorder="1" applyAlignment="1" applyProtection="1">
      <alignment vertical="center"/>
      <protection hidden="1"/>
    </xf>
    <xf numFmtId="181" fontId="4" fillId="0" borderId="59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60" xfId="45" applyFont="1" applyFill="1" applyBorder="1" applyAlignment="1" applyProtection="1">
      <alignment vertical="center"/>
      <protection hidden="1"/>
    </xf>
    <xf numFmtId="10" fontId="0" fillId="36" borderId="0" xfId="45" applyNumberFormat="1" applyFont="1" applyFill="1" applyBorder="1" applyAlignment="1" applyProtection="1">
      <alignment vertical="center"/>
      <protection hidden="1"/>
    </xf>
    <xf numFmtId="10" fontId="0" fillId="0" borderId="61" xfId="102" applyNumberFormat="1" applyBorder="1" applyProtection="1">
      <alignment/>
      <protection hidden="1"/>
    </xf>
    <xf numFmtId="10" fontId="0" fillId="0" borderId="62" xfId="102" applyNumberFormat="1" applyBorder="1" applyProtection="1">
      <alignment/>
      <protection hidden="1"/>
    </xf>
    <xf numFmtId="198" fontId="6" fillId="0" borderId="0" xfId="45" applyNumberFormat="1" applyFont="1" applyFill="1" applyBorder="1" applyAlignment="1" applyProtection="1">
      <alignment vertical="center"/>
      <protection hidden="1"/>
    </xf>
    <xf numFmtId="0" fontId="0" fillId="0" borderId="54" xfId="45" applyFont="1" applyFill="1" applyBorder="1" applyAlignment="1" applyProtection="1">
      <alignment vertical="center"/>
      <protection hidden="1"/>
    </xf>
    <xf numFmtId="0" fontId="0" fillId="0" borderId="16" xfId="45" applyFont="1" applyFill="1" applyBorder="1" applyAlignment="1" applyProtection="1">
      <alignment vertical="center"/>
      <protection hidden="1"/>
    </xf>
    <xf numFmtId="0" fontId="0" fillId="0" borderId="54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16" xfId="45" applyFont="1" applyBorder="1" applyAlignment="1" applyProtection="1">
      <alignment horizontal="center" vertical="center" wrapText="1"/>
      <protection hidden="1"/>
    </xf>
    <xf numFmtId="0" fontId="0" fillId="37" borderId="63" xfId="45" applyFont="1" applyFill="1" applyBorder="1" applyAlignment="1" applyProtection="1">
      <alignment horizontal="left" vertical="center"/>
      <protection hidden="1"/>
    </xf>
    <xf numFmtId="0" fontId="72" fillId="33" borderId="64" xfId="45" applyFont="1" applyFill="1" applyBorder="1" applyAlignment="1" applyProtection="1">
      <alignment horizontal="center" vertical="center" wrapText="1"/>
      <protection hidden="1"/>
    </xf>
    <xf numFmtId="0" fontId="72" fillId="33" borderId="65" xfId="45" applyFont="1" applyFill="1" applyBorder="1" applyAlignment="1" applyProtection="1">
      <alignment horizontal="left" vertical="center" wrapText="1"/>
      <protection hidden="1"/>
    </xf>
    <xf numFmtId="0" fontId="72" fillId="33" borderId="49" xfId="45" applyFont="1" applyFill="1" applyBorder="1" applyAlignment="1" applyProtection="1">
      <alignment horizontal="center" vertical="center" wrapText="1"/>
      <protection hidden="1"/>
    </xf>
    <xf numFmtId="4" fontId="72" fillId="38" borderId="65" xfId="45" applyNumberFormat="1" applyFont="1" applyFill="1" applyBorder="1" applyAlignment="1" applyProtection="1">
      <alignment horizontal="center" vertical="center" wrapText="1"/>
      <protection hidden="1"/>
    </xf>
    <xf numFmtId="166" fontId="72" fillId="33" borderId="49" xfId="49" applyFont="1" applyFill="1" applyBorder="1" applyAlignment="1" applyProtection="1">
      <alignment horizontal="center" vertical="center" wrapText="1"/>
      <protection hidden="1"/>
    </xf>
    <xf numFmtId="168" fontId="72" fillId="33" borderId="66" xfId="45" applyNumberFormat="1" applyFont="1" applyFill="1" applyBorder="1" applyAlignment="1" applyProtection="1">
      <alignment horizontal="center" vertical="center" wrapText="1"/>
      <protection hidden="1"/>
    </xf>
    <xf numFmtId="0" fontId="3" fillId="37" borderId="0" xfId="45" applyFont="1" applyFill="1" applyBorder="1" applyAlignment="1" applyProtection="1">
      <alignment horizontal="left" vertical="center"/>
      <protection hidden="1"/>
    </xf>
    <xf numFmtId="0" fontId="5" fillId="0" borderId="52" xfId="45" applyFont="1" applyFill="1" applyBorder="1" applyAlignment="1" applyProtection="1">
      <alignment vertical="center"/>
      <protection hidden="1"/>
    </xf>
    <xf numFmtId="0" fontId="5" fillId="0" borderId="53" xfId="45" applyFont="1" applyFill="1" applyBorder="1" applyAlignment="1" applyProtection="1">
      <alignment vertical="center"/>
      <protection hidden="1"/>
    </xf>
    <xf numFmtId="0" fontId="5" fillId="0" borderId="0" xfId="45" applyFont="1" applyFill="1" applyBorder="1" applyAlignment="1" applyProtection="1">
      <alignment vertical="center"/>
      <protection hidden="1"/>
    </xf>
    <xf numFmtId="9" fontId="0" fillId="0" borderId="54" xfId="102" applyBorder="1" applyProtection="1">
      <alignment/>
      <protection hidden="1"/>
    </xf>
    <xf numFmtId="9" fontId="0" fillId="0" borderId="0" xfId="102" applyBorder="1" applyProtection="1">
      <alignment/>
      <protection hidden="1"/>
    </xf>
    <xf numFmtId="9" fontId="0" fillId="0" borderId="16" xfId="102" applyBorder="1" applyProtection="1">
      <alignment/>
      <protection hidden="1"/>
    </xf>
    <xf numFmtId="0" fontId="5" fillId="0" borderId="54" xfId="45" applyFont="1" applyFill="1" applyBorder="1" applyAlignment="1" applyProtection="1">
      <alignment vertical="center"/>
      <protection hidden="1"/>
    </xf>
    <xf numFmtId="0" fontId="5" fillId="0" borderId="16" xfId="45" applyFont="1" applyFill="1" applyBorder="1" applyAlignment="1" applyProtection="1">
      <alignment vertical="center"/>
      <protection hidden="1"/>
    </xf>
    <xf numFmtId="170" fontId="9" fillId="39" borderId="67" xfId="45" applyNumberFormat="1" applyFont="1" applyFill="1" applyBorder="1" applyAlignment="1" applyProtection="1">
      <alignment horizontal="center" vertical="center" wrapText="1"/>
      <protection hidden="1"/>
    </xf>
    <xf numFmtId="0" fontId="9" fillId="40" borderId="67" xfId="45" applyFont="1" applyFill="1" applyBorder="1" applyAlignment="1" applyProtection="1">
      <alignment horizontal="left" vertical="center" wrapText="1"/>
      <protection hidden="1"/>
    </xf>
    <xf numFmtId="166" fontId="9" fillId="40" borderId="67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40" borderId="67" xfId="49" applyFont="1" applyFill="1" applyBorder="1" applyAlignment="1" applyProtection="1">
      <alignment horizontal="centerContinuous" vertical="center" wrapText="1"/>
      <protection hidden="1"/>
    </xf>
    <xf numFmtId="10" fontId="9" fillId="40" borderId="17" xfId="102" applyNumberFormat="1" applyFont="1" applyFill="1" applyBorder="1" applyAlignment="1" applyProtection="1">
      <alignment horizontal="center" vertical="center" wrapText="1"/>
      <protection hidden="1"/>
    </xf>
    <xf numFmtId="10" fontId="11" fillId="37" borderId="0" xfId="45" applyNumberFormat="1" applyFont="1" applyFill="1" applyBorder="1" applyAlignment="1" applyProtection="1">
      <alignment horizontal="left" vertical="center"/>
      <protection hidden="1"/>
    </xf>
    <xf numFmtId="0" fontId="10" fillId="0" borderId="55" xfId="45" applyFont="1" applyFill="1" applyBorder="1" applyAlignment="1" applyProtection="1">
      <alignment horizontal="center" vertical="center"/>
      <protection hidden="1"/>
    </xf>
    <xf numFmtId="0" fontId="10" fillId="0" borderId="56" xfId="45" applyFont="1" applyFill="1" applyBorder="1" applyAlignment="1" applyProtection="1">
      <alignment horizontal="center" vertical="center"/>
      <protection hidden="1"/>
    </xf>
    <xf numFmtId="0" fontId="10" fillId="0" borderId="0" xfId="45" applyFont="1" applyFill="1" applyBorder="1" applyAlignment="1" applyProtection="1">
      <alignment horizontal="center" vertical="center"/>
      <protection hidden="1"/>
    </xf>
    <xf numFmtId="186" fontId="3" fillId="0" borderId="54" xfId="102" applyNumberFormat="1" applyFont="1" applyBorder="1" applyProtection="1">
      <alignment/>
      <protection hidden="1"/>
    </xf>
    <xf numFmtId="186" fontId="3" fillId="0" borderId="0" xfId="102" applyNumberFormat="1" applyFont="1" applyBorder="1" applyProtection="1">
      <alignment/>
      <protection hidden="1"/>
    </xf>
    <xf numFmtId="186" fontId="3" fillId="0" borderId="16" xfId="102" applyNumberFormat="1" applyFont="1" applyBorder="1" applyProtection="1">
      <alignment/>
      <protection hidden="1"/>
    </xf>
    <xf numFmtId="0" fontId="10" fillId="0" borderId="54" xfId="45" applyFont="1" applyFill="1" applyBorder="1" applyAlignment="1" applyProtection="1">
      <alignment horizontal="center" vertical="center"/>
      <protection hidden="1"/>
    </xf>
    <xf numFmtId="0" fontId="10" fillId="0" borderId="16" xfId="45" applyFont="1" applyFill="1" applyBorder="1" applyAlignment="1" applyProtection="1">
      <alignment horizontal="center" vertical="center"/>
      <protection hidden="1"/>
    </xf>
    <xf numFmtId="169" fontId="3" fillId="0" borderId="54" xfId="108" applyFont="1" applyBorder="1" applyProtection="1">
      <alignment/>
      <protection hidden="1"/>
    </xf>
    <xf numFmtId="169" fontId="3" fillId="0" borderId="0" xfId="108" applyFont="1" applyBorder="1" applyProtection="1">
      <alignment/>
      <protection hidden="1"/>
    </xf>
    <xf numFmtId="169" fontId="3" fillId="0" borderId="16" xfId="108" applyFont="1" applyBorder="1" applyProtection="1">
      <alignment/>
      <protection hidden="1"/>
    </xf>
    <xf numFmtId="0" fontId="3" fillId="0" borderId="68" xfId="45" applyFont="1" applyFill="1" applyBorder="1" applyAlignment="1" applyProtection="1">
      <alignment horizontal="center" vertical="center" wrapText="1"/>
      <protection hidden="1"/>
    </xf>
    <xf numFmtId="0" fontId="3" fillId="0" borderId="68" xfId="45" applyFont="1" applyBorder="1" applyAlignment="1" applyProtection="1">
      <alignment horizontal="left" vertical="center" wrapText="1"/>
      <protection hidden="1"/>
    </xf>
    <xf numFmtId="166" fontId="3" fillId="0" borderId="68" xfId="49" applyFont="1" applyFill="1" applyBorder="1" applyAlignment="1" applyProtection="1">
      <alignment horizontal="centerContinuous" vertical="center"/>
      <protection hidden="1"/>
    </xf>
    <xf numFmtId="10" fontId="3" fillId="0" borderId="69" xfId="102" applyNumberFormat="1" applyFont="1" applyFill="1" applyBorder="1" applyAlignment="1" applyProtection="1">
      <alignment horizontal="center" vertical="center" wrapText="1"/>
      <protection hidden="1"/>
    </xf>
    <xf numFmtId="43" fontId="0" fillId="0" borderId="55" xfId="45" applyNumberFormat="1" applyFont="1" applyFill="1" applyBorder="1" applyAlignment="1" applyProtection="1">
      <alignment vertical="center"/>
      <protection hidden="1"/>
    </xf>
    <xf numFmtId="43" fontId="0" fillId="0" borderId="56" xfId="45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4" fontId="0" fillId="0" borderId="28" xfId="0" applyNumberFormat="1" applyFont="1" applyFill="1" applyBorder="1" applyAlignment="1" applyProtection="1">
      <alignment horizontal="center" vertical="center"/>
      <protection hidden="1"/>
    </xf>
    <xf numFmtId="4" fontId="0" fillId="0" borderId="28" xfId="99" applyNumberFormat="1" applyFont="1" applyFill="1" applyBorder="1" applyAlignment="1" applyProtection="1">
      <alignment horizontal="center" vertical="center"/>
      <protection hidden="1"/>
    </xf>
    <xf numFmtId="10" fontId="0" fillId="0" borderId="70" xfId="102" applyNumberFormat="1" applyFont="1" applyFill="1" applyBorder="1" applyAlignment="1" applyProtection="1">
      <alignment horizontal="center" vertical="center"/>
      <protection hidden="1"/>
    </xf>
    <xf numFmtId="43" fontId="0" fillId="0" borderId="54" xfId="45" applyNumberFormat="1" applyFont="1" applyFill="1" applyBorder="1" applyAlignment="1" applyProtection="1">
      <alignment vertical="center"/>
      <protection hidden="1"/>
    </xf>
    <xf numFmtId="43" fontId="0" fillId="0" borderId="16" xfId="45" applyNumberFormat="1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4" fontId="0" fillId="0" borderId="32" xfId="0" applyNumberFormat="1" applyFont="1" applyFill="1" applyBorder="1" applyAlignment="1" applyProtection="1">
      <alignment horizontal="center" vertical="center"/>
      <protection hidden="1"/>
    </xf>
    <xf numFmtId="4" fontId="0" fillId="0" borderId="32" xfId="99" applyNumberFormat="1" applyFont="1" applyFill="1" applyBorder="1" applyAlignment="1" applyProtection="1">
      <alignment horizontal="center" vertical="center"/>
      <protection hidden="1"/>
    </xf>
    <xf numFmtId="10" fontId="0" fillId="0" borderId="71" xfId="102" applyNumberFormat="1" applyFont="1" applyFill="1" applyBorder="1" applyAlignment="1" applyProtection="1">
      <alignment horizontal="center" vertical="center"/>
      <protection hidden="1"/>
    </xf>
    <xf numFmtId="43" fontId="3" fillId="0" borderId="54" xfId="45" applyNumberFormat="1" applyFont="1" applyFill="1" applyBorder="1" applyAlignment="1" applyProtection="1">
      <alignment vertical="center"/>
      <protection hidden="1"/>
    </xf>
    <xf numFmtId="43" fontId="3" fillId="0" borderId="0" xfId="45" applyNumberFormat="1" applyFont="1" applyFill="1" applyBorder="1" applyAlignment="1" applyProtection="1">
      <alignment vertical="center"/>
      <protection hidden="1"/>
    </xf>
    <xf numFmtId="43" fontId="3" fillId="0" borderId="16" xfId="45" applyNumberFormat="1" applyFont="1" applyFill="1" applyBorder="1" applyAlignment="1" applyProtection="1">
      <alignment vertical="center"/>
      <protection hidden="1"/>
    </xf>
    <xf numFmtId="0" fontId="0" fillId="0" borderId="55" xfId="45" applyFont="1" applyFill="1" applyBorder="1" applyAlignment="1" applyProtection="1">
      <alignment vertical="center"/>
      <protection hidden="1"/>
    </xf>
    <xf numFmtId="175" fontId="0" fillId="0" borderId="72" xfId="0" applyNumberFormat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4" fontId="0" fillId="0" borderId="27" xfId="0" applyNumberFormat="1" applyFont="1" applyFill="1" applyBorder="1" applyAlignment="1" applyProtection="1">
      <alignment horizontal="center" vertical="center"/>
      <protection hidden="1"/>
    </xf>
    <xf numFmtId="4" fontId="0" fillId="0" borderId="27" xfId="99" applyNumberFormat="1" applyFont="1" applyFill="1" applyBorder="1" applyAlignment="1" applyProtection="1">
      <alignment horizontal="center" vertical="center"/>
      <protection hidden="1"/>
    </xf>
    <xf numFmtId="10" fontId="0" fillId="0" borderId="73" xfId="102" applyNumberFormat="1" applyFont="1" applyFill="1" applyBorder="1" applyAlignment="1" applyProtection="1">
      <alignment horizontal="center" vertical="center"/>
      <protection hidden="1"/>
    </xf>
    <xf numFmtId="170" fontId="9" fillId="41" borderId="67" xfId="45" applyNumberFormat="1" applyFont="1" applyFill="1" applyBorder="1" applyAlignment="1" applyProtection="1">
      <alignment horizontal="center" vertical="center" wrapText="1"/>
      <protection hidden="1"/>
    </xf>
    <xf numFmtId="10" fontId="18" fillId="37" borderId="0" xfId="45" applyNumberFormat="1" applyFont="1" applyFill="1" applyBorder="1" applyAlignment="1" applyProtection="1">
      <alignment horizontal="left" vertical="center"/>
      <protection hidden="1"/>
    </xf>
    <xf numFmtId="169" fontId="0" fillId="0" borderId="54" xfId="108" applyFont="1" applyBorder="1" applyProtection="1">
      <alignment/>
      <protection hidden="1"/>
    </xf>
    <xf numFmtId="169" fontId="0" fillId="0" borderId="0" xfId="108" applyFont="1" applyBorder="1" applyProtection="1">
      <alignment/>
      <protection hidden="1"/>
    </xf>
    <xf numFmtId="169" fontId="0" fillId="0" borderId="16" xfId="108" applyFont="1" applyBorder="1" applyProtection="1">
      <alignment/>
      <protection hidden="1"/>
    </xf>
    <xf numFmtId="0" fontId="3" fillId="0" borderId="74" xfId="45" applyFont="1" applyFill="1" applyBorder="1" applyAlignment="1" applyProtection="1">
      <alignment horizontal="center" vertical="center" wrapText="1"/>
      <protection hidden="1"/>
    </xf>
    <xf numFmtId="0" fontId="3" fillId="0" borderId="74" xfId="45" applyFont="1" applyFill="1" applyBorder="1" applyAlignment="1" applyProtection="1">
      <alignment horizontal="left" vertical="center" wrapText="1"/>
      <protection hidden="1"/>
    </xf>
    <xf numFmtId="166" fontId="3" fillId="0" borderId="74" xfId="49" applyFont="1" applyFill="1" applyBorder="1" applyAlignment="1" applyProtection="1">
      <alignment horizontal="centerContinuous" vertical="center"/>
      <protection hidden="1"/>
    </xf>
    <xf numFmtId="10" fontId="3" fillId="0" borderId="75" xfId="102" applyNumberFormat="1" applyFont="1" applyFill="1" applyBorder="1" applyAlignment="1" applyProtection="1">
      <alignment horizontal="center" vertical="center" wrapText="1"/>
      <protection hidden="1"/>
    </xf>
    <xf numFmtId="10" fontId="0" fillId="0" borderId="73" xfId="102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9" xfId="99" applyNumberFormat="1" applyFont="1" applyFill="1" applyBorder="1" applyAlignment="1" applyProtection="1">
      <alignment horizontal="center" vertical="center"/>
      <protection hidden="1"/>
    </xf>
    <xf numFmtId="10" fontId="0" fillId="0" borderId="76" xfId="102" applyNumberFormat="1" applyFont="1" applyFill="1" applyBorder="1" applyAlignment="1" applyProtection="1">
      <alignment horizontal="center" vertical="center"/>
      <protection hidden="1"/>
    </xf>
    <xf numFmtId="4" fontId="0" fillId="0" borderId="11" xfId="99" applyNumberFormat="1" applyFont="1" applyFill="1" applyBorder="1" applyAlignment="1" applyProtection="1">
      <alignment horizontal="center" vertical="center"/>
      <protection hidden="1"/>
    </xf>
    <xf numFmtId="0" fontId="0" fillId="0" borderId="27" xfId="45" applyNumberFormat="1" applyFont="1" applyFill="1" applyBorder="1" applyAlignment="1" applyProtection="1">
      <alignment horizontal="center" vertical="center" wrapText="1"/>
      <protection hidden="1"/>
    </xf>
    <xf numFmtId="4" fontId="0" fillId="0" borderId="28" xfId="45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49" applyProtection="1">
      <alignment/>
      <protection hidden="1"/>
    </xf>
    <xf numFmtId="10" fontId="0" fillId="0" borderId="54" xfId="102" applyNumberFormat="1" applyBorder="1" applyProtection="1">
      <alignment/>
      <protection hidden="1"/>
    </xf>
    <xf numFmtId="10" fontId="0" fillId="0" borderId="0" xfId="102" applyNumberFormat="1" applyBorder="1" applyProtection="1">
      <alignment/>
      <protection hidden="1"/>
    </xf>
    <xf numFmtId="10" fontId="0" fillId="0" borderId="16" xfId="102" applyNumberFormat="1" applyBorder="1" applyProtection="1">
      <alignment/>
      <protection hidden="1"/>
    </xf>
    <xf numFmtId="0" fontId="0" fillId="0" borderId="27" xfId="45" applyFont="1" applyFill="1" applyBorder="1" applyAlignment="1" applyProtection="1">
      <alignment horizontal="center" vertical="center" wrapText="1"/>
      <protection hidden="1"/>
    </xf>
    <xf numFmtId="0" fontId="0" fillId="0" borderId="32" xfId="45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left" vertical="center" wrapText="1"/>
      <protection hidden="1"/>
    </xf>
    <xf numFmtId="4" fontId="0" fillId="0" borderId="44" xfId="0" applyNumberFormat="1" applyFont="1" applyFill="1" applyBorder="1" applyAlignment="1" applyProtection="1">
      <alignment horizontal="center" vertical="center"/>
      <protection hidden="1"/>
    </xf>
    <xf numFmtId="4" fontId="0" fillId="0" borderId="44" xfId="99" applyNumberFormat="1" applyFont="1" applyFill="1" applyBorder="1" applyAlignment="1" applyProtection="1">
      <alignment horizontal="center" vertical="center"/>
      <protection hidden="1"/>
    </xf>
    <xf numFmtId="10" fontId="0" fillId="0" borderId="77" xfId="102" applyNumberFormat="1" applyFont="1" applyFill="1" applyBorder="1" applyAlignment="1" applyProtection="1">
      <alignment horizontal="center" vertical="center"/>
      <protection hidden="1"/>
    </xf>
    <xf numFmtId="0" fontId="3" fillId="0" borderId="74" xfId="45" applyFont="1" applyBorder="1" applyAlignment="1" applyProtection="1">
      <alignment horizontal="left" vertical="center" wrapText="1"/>
      <protection hidden="1"/>
    </xf>
    <xf numFmtId="0" fontId="0" fillId="0" borderId="37" xfId="45" applyFont="1" applyFill="1" applyBorder="1" applyAlignment="1" applyProtection="1">
      <alignment horizontal="center" vertical="center" wrapText="1"/>
      <protection hidden="1"/>
    </xf>
    <xf numFmtId="0" fontId="12" fillId="42" borderId="41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left" vertical="center" wrapText="1"/>
      <protection hidden="1"/>
    </xf>
    <xf numFmtId="4" fontId="0" fillId="0" borderId="41" xfId="0" applyNumberFormat="1" applyFont="1" applyFill="1" applyBorder="1" applyAlignment="1" applyProtection="1">
      <alignment horizontal="center" vertical="center"/>
      <protection hidden="1"/>
    </xf>
    <xf numFmtId="10" fontId="0" fillId="0" borderId="78" xfId="102" applyNumberFormat="1" applyFont="1" applyFill="1" applyBorder="1" applyAlignment="1" applyProtection="1">
      <alignment horizontal="center" vertical="center"/>
      <protection hidden="1"/>
    </xf>
    <xf numFmtId="0" fontId="0" fillId="0" borderId="39" xfId="45" applyFont="1" applyFill="1" applyBorder="1" applyAlignment="1" applyProtection="1">
      <alignment horizontal="center" vertical="center" wrapText="1"/>
      <protection hidden="1"/>
    </xf>
    <xf numFmtId="0" fontId="12" fillId="42" borderId="42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left" vertical="center" wrapText="1"/>
      <protection hidden="1"/>
    </xf>
    <xf numFmtId="4" fontId="0" fillId="0" borderId="42" xfId="0" applyNumberFormat="1" applyFont="1" applyFill="1" applyBorder="1" applyAlignment="1" applyProtection="1">
      <alignment horizontal="center" vertical="center"/>
      <protection hidden="1"/>
    </xf>
    <xf numFmtId="10" fontId="0" fillId="0" borderId="79" xfId="102" applyNumberFormat="1" applyFont="1" applyFill="1" applyBorder="1" applyAlignment="1" applyProtection="1">
      <alignment horizontal="center" vertical="center"/>
      <protection hidden="1"/>
    </xf>
    <xf numFmtId="9" fontId="0" fillId="0" borderId="54" xfId="102" applyNumberFormat="1" applyBorder="1" applyProtection="1">
      <alignment/>
      <protection hidden="1"/>
    </xf>
    <xf numFmtId="0" fontId="0" fillId="0" borderId="31" xfId="45" applyFont="1" applyFill="1" applyBorder="1" applyAlignment="1" applyProtection="1">
      <alignment horizontal="center" vertical="center" wrapText="1"/>
      <protection hidden="1"/>
    </xf>
    <xf numFmtId="0" fontId="0" fillId="0" borderId="28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45" applyFont="1" applyFill="1" applyBorder="1" applyAlignment="1" applyProtection="1">
      <alignment horizontal="center" vertical="center" wrapText="1"/>
      <protection hidden="1"/>
    </xf>
    <xf numFmtId="4" fontId="12" fillId="0" borderId="27" xfId="0" applyNumberFormat="1" applyFont="1" applyFill="1" applyBorder="1" applyAlignment="1" applyProtection="1">
      <alignment horizontal="center" vertical="center"/>
      <protection hidden="1"/>
    </xf>
    <xf numFmtId="9" fontId="0" fillId="0" borderId="16" xfId="102" applyNumberFormat="1" applyBorder="1" applyProtection="1">
      <alignment/>
      <protection hidden="1"/>
    </xf>
    <xf numFmtId="0" fontId="0" fillId="0" borderId="46" xfId="45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left" vertical="center" wrapText="1"/>
      <protection hidden="1"/>
    </xf>
    <xf numFmtId="4" fontId="0" fillId="0" borderId="46" xfId="0" applyNumberFormat="1" applyFont="1" applyFill="1" applyBorder="1" applyAlignment="1" applyProtection="1">
      <alignment horizontal="center" vertical="center"/>
      <protection hidden="1"/>
    </xf>
    <xf numFmtId="4" fontId="0" fillId="0" borderId="46" xfId="99" applyNumberFormat="1" applyFont="1" applyFill="1" applyBorder="1" applyAlignment="1" applyProtection="1">
      <alignment horizontal="center" vertical="center"/>
      <protection hidden="1"/>
    </xf>
    <xf numFmtId="10" fontId="0" fillId="0" borderId="80" xfId="102" applyNumberFormat="1" applyFont="1" applyFill="1" applyBorder="1" applyAlignment="1" applyProtection="1">
      <alignment horizontal="center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10" fontId="0" fillId="0" borderId="81" xfId="102" applyNumberFormat="1" applyFont="1" applyFill="1" applyBorder="1" applyAlignment="1" applyProtection="1">
      <alignment horizontal="center" vertical="center"/>
      <protection hidden="1"/>
    </xf>
    <xf numFmtId="9" fontId="0" fillId="0" borderId="58" xfId="102" applyBorder="1" applyProtection="1">
      <alignment/>
      <protection hidden="1"/>
    </xf>
    <xf numFmtId="9" fontId="0" fillId="0" borderId="59" xfId="102" applyBorder="1" applyProtection="1">
      <alignment/>
      <protection hidden="1"/>
    </xf>
    <xf numFmtId="9" fontId="0" fillId="0" borderId="60" xfId="102" applyBorder="1" applyProtection="1">
      <alignment/>
      <protection hidden="1"/>
    </xf>
    <xf numFmtId="169" fontId="0" fillId="0" borderId="58" xfId="108" applyBorder="1" applyProtection="1">
      <alignment/>
      <protection hidden="1"/>
    </xf>
    <xf numFmtId="169" fontId="0" fillId="0" borderId="59" xfId="108" applyBorder="1" applyProtection="1">
      <alignment/>
      <protection hidden="1"/>
    </xf>
    <xf numFmtId="169" fontId="0" fillId="0" borderId="60" xfId="108" applyBorder="1" applyProtection="1">
      <alignment/>
      <protection hidden="1"/>
    </xf>
    <xf numFmtId="43" fontId="0" fillId="0" borderId="58" xfId="45" applyNumberFormat="1" applyFont="1" applyFill="1" applyBorder="1" applyAlignment="1" applyProtection="1">
      <alignment vertical="center"/>
      <protection hidden="1"/>
    </xf>
    <xf numFmtId="43" fontId="0" fillId="0" borderId="59" xfId="45" applyNumberFormat="1" applyFont="1" applyFill="1" applyBorder="1" applyAlignment="1" applyProtection="1">
      <alignment vertical="center"/>
      <protection hidden="1"/>
    </xf>
    <xf numFmtId="43" fontId="0" fillId="0" borderId="60" xfId="45" applyNumberFormat="1" applyFont="1" applyFill="1" applyBorder="1" applyAlignment="1" applyProtection="1">
      <alignment vertical="center"/>
      <protection hidden="1"/>
    </xf>
    <xf numFmtId="0" fontId="0" fillId="0" borderId="58" xfId="45" applyFont="1" applyFill="1" applyBorder="1" applyAlignment="1" applyProtection="1">
      <alignment vertical="center"/>
      <protection hidden="1"/>
    </xf>
    <xf numFmtId="0" fontId="0" fillId="0" borderId="59" xfId="45" applyFont="1" applyFill="1" applyBorder="1" applyAlignment="1" applyProtection="1">
      <alignment vertical="center"/>
      <protection hidden="1"/>
    </xf>
    <xf numFmtId="0" fontId="0" fillId="0" borderId="60" xfId="45" applyFont="1" applyFill="1" applyBorder="1" applyAlignment="1" applyProtection="1">
      <alignment vertical="center"/>
      <protection hidden="1"/>
    </xf>
    <xf numFmtId="0" fontId="72" fillId="33" borderId="20" xfId="45" applyFont="1" applyFill="1" applyBorder="1" applyAlignment="1" applyProtection="1">
      <alignment vertical="center"/>
      <protection hidden="1"/>
    </xf>
    <xf numFmtId="0" fontId="72" fillId="33" borderId="82" xfId="45" applyFont="1" applyFill="1" applyBorder="1" applyAlignment="1" applyProtection="1">
      <alignment vertical="center"/>
      <protection hidden="1"/>
    </xf>
    <xf numFmtId="0" fontId="72" fillId="33" borderId="67" xfId="45" applyFont="1" applyFill="1" applyBorder="1" applyAlignment="1" applyProtection="1">
      <alignment vertical="center"/>
      <protection hidden="1"/>
    </xf>
    <xf numFmtId="0" fontId="72" fillId="33" borderId="67" xfId="45" applyFont="1" applyFill="1" applyBorder="1" applyAlignment="1" applyProtection="1">
      <alignment horizontal="left" vertical="center"/>
      <protection hidden="1"/>
    </xf>
    <xf numFmtId="0" fontId="72" fillId="33" borderId="67" xfId="45" applyFont="1" applyFill="1" applyBorder="1" applyAlignment="1" applyProtection="1">
      <alignment horizontal="center" vertical="center"/>
      <protection hidden="1"/>
    </xf>
    <xf numFmtId="4" fontId="72" fillId="38" borderId="83" xfId="45" applyNumberFormat="1" applyFont="1" applyFill="1" applyBorder="1" applyAlignment="1" applyProtection="1">
      <alignment horizontal="center" vertical="center"/>
      <protection hidden="1"/>
    </xf>
    <xf numFmtId="172" fontId="72" fillId="33" borderId="67" xfId="49" applyNumberFormat="1" applyFont="1" applyFill="1" applyBorder="1" applyAlignment="1" applyProtection="1">
      <alignment horizontal="center" vertical="center"/>
      <protection hidden="1"/>
    </xf>
    <xf numFmtId="9" fontId="74" fillId="33" borderId="17" xfId="45" applyNumberFormat="1" applyFont="1" applyFill="1" applyBorder="1" applyAlignment="1" applyProtection="1">
      <alignment horizontal="center" vertical="center" wrapText="1"/>
      <protection hidden="1"/>
    </xf>
    <xf numFmtId="169" fontId="0" fillId="0" borderId="61" xfId="108" applyBorder="1" applyProtection="1">
      <alignment/>
      <protection hidden="1"/>
    </xf>
    <xf numFmtId="169" fontId="0" fillId="0" borderId="62" xfId="108" applyBorder="1" applyProtection="1">
      <alignment/>
      <protection hidden="1"/>
    </xf>
    <xf numFmtId="0" fontId="74" fillId="0" borderId="0" xfId="45" applyFont="1" applyFill="1" applyBorder="1" applyAlignment="1" applyProtection="1">
      <alignment vertical="center"/>
      <protection hidden="1"/>
    </xf>
    <xf numFmtId="204" fontId="0" fillId="0" borderId="0" xfId="102" applyNumberFormat="1" applyProtection="1">
      <alignment/>
      <protection hidden="1"/>
    </xf>
    <xf numFmtId="43" fontId="74" fillId="0" borderId="0" xfId="45" applyNumberFormat="1" applyFont="1" applyFill="1" applyBorder="1" applyAlignment="1" applyProtection="1">
      <alignment vertical="center"/>
      <protection hidden="1"/>
    </xf>
    <xf numFmtId="9" fontId="74" fillId="33" borderId="67" xfId="45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45" applyNumberFormat="1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8" fontId="0" fillId="0" borderId="0" xfId="45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45" applyFont="1" applyAlignment="1" applyProtection="1">
      <alignment horizontal="center" vertical="center"/>
      <protection hidden="1"/>
    </xf>
    <xf numFmtId="0" fontId="0" fillId="0" borderId="0" xfId="45" applyFont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left" vertical="center"/>
      <protection hidden="1"/>
    </xf>
    <xf numFmtId="166" fontId="0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horizontal="left"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" fontId="0" fillId="0" borderId="28" xfId="99" applyNumberFormat="1" applyFont="1" applyFill="1" applyBorder="1" applyAlignment="1" applyProtection="1">
      <alignment horizontal="center" vertical="center"/>
      <protection locked="0"/>
    </xf>
    <xf numFmtId="4" fontId="0" fillId="0" borderId="32" xfId="99" applyNumberFormat="1" applyFont="1" applyFill="1" applyBorder="1" applyAlignment="1" applyProtection="1">
      <alignment horizontal="center" vertical="center"/>
      <protection locked="0"/>
    </xf>
    <xf numFmtId="4" fontId="0" fillId="0" borderId="27" xfId="99" applyNumberFormat="1" applyFont="1" applyFill="1" applyBorder="1" applyAlignment="1" applyProtection="1">
      <alignment horizontal="center" vertical="center"/>
      <protection locked="0"/>
    </xf>
    <xf numFmtId="4" fontId="0" fillId="0" borderId="11" xfId="99" applyNumberFormat="1" applyFont="1" applyFill="1" applyBorder="1" applyAlignment="1" applyProtection="1">
      <alignment horizontal="center" vertical="center"/>
      <protection locked="0"/>
    </xf>
    <xf numFmtId="4" fontId="0" fillId="0" borderId="27" xfId="99" applyNumberFormat="1" applyFont="1" applyFill="1" applyBorder="1" applyAlignment="1" applyProtection="1">
      <alignment horizontal="center" vertical="center"/>
      <protection locked="0"/>
    </xf>
    <xf numFmtId="4" fontId="0" fillId="0" borderId="44" xfId="99" applyNumberFormat="1" applyFont="1" applyFill="1" applyBorder="1" applyAlignment="1" applyProtection="1">
      <alignment horizontal="center" vertical="center"/>
      <protection locked="0"/>
    </xf>
    <xf numFmtId="4" fontId="0" fillId="0" borderId="41" xfId="99" applyNumberFormat="1" applyFont="1" applyFill="1" applyBorder="1" applyAlignment="1" applyProtection="1">
      <alignment horizontal="center" vertical="center"/>
      <protection locked="0"/>
    </xf>
    <xf numFmtId="4" fontId="0" fillId="0" borderId="42" xfId="99" applyNumberFormat="1" applyFont="1" applyFill="1" applyBorder="1" applyAlignment="1" applyProtection="1">
      <alignment horizontal="center" vertical="center"/>
      <protection locked="0"/>
    </xf>
    <xf numFmtId="4" fontId="0" fillId="0" borderId="46" xfId="99" applyNumberFormat="1" applyFont="1" applyFill="1" applyBorder="1" applyAlignment="1" applyProtection="1">
      <alignment horizontal="center" vertical="center"/>
      <protection locked="0"/>
    </xf>
    <xf numFmtId="10" fontId="72" fillId="38" borderId="83" xfId="102" applyNumberFormat="1" applyFont="1" applyFill="1" applyBorder="1" applyAlignment="1" applyProtection="1">
      <alignment vertical="center"/>
      <protection locked="0"/>
    </xf>
    <xf numFmtId="0" fontId="13" fillId="0" borderId="0" xfId="45" applyFont="1" applyFill="1" applyAlignment="1" applyProtection="1">
      <alignment horizontal="centerContinuous" vertical="center" wrapText="1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10" fontId="13" fillId="0" borderId="0" xfId="45" applyNumberFormat="1" applyFont="1" applyAlignment="1" applyProtection="1">
      <alignment horizontal="center" vertical="center"/>
      <protection locked="0"/>
    </xf>
    <xf numFmtId="0" fontId="3" fillId="0" borderId="0" xfId="45" applyFont="1" applyFill="1" applyBorder="1" applyAlignment="1" applyProtection="1">
      <alignment horizontal="left" vertical="center" wrapText="1"/>
      <protection locked="0"/>
    </xf>
    <xf numFmtId="0" fontId="14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57" xfId="45" applyFont="1" applyBorder="1" applyAlignment="1" applyProtection="1">
      <alignment horizontal="center" vertical="center"/>
      <protection locked="0"/>
    </xf>
    <xf numFmtId="0" fontId="0" fillId="0" borderId="14" xfId="45" applyFont="1" applyBorder="1" applyAlignment="1" applyProtection="1">
      <alignment vertical="center"/>
      <protection locked="0"/>
    </xf>
    <xf numFmtId="0" fontId="0" fillId="0" borderId="14" xfId="45" applyFont="1" applyFill="1" applyBorder="1" applyAlignment="1" applyProtection="1">
      <alignment horizontal="center" vertical="center"/>
      <protection locked="0"/>
    </xf>
    <xf numFmtId="0" fontId="2" fillId="0" borderId="14" xfId="45" applyFont="1" applyBorder="1" applyAlignment="1" applyProtection="1">
      <alignment vertical="center"/>
      <protection locked="0"/>
    </xf>
    <xf numFmtId="0" fontId="2" fillId="0" borderId="15" xfId="45" applyFont="1" applyBorder="1" applyAlignment="1" applyProtection="1">
      <alignment vertical="center"/>
      <protection locked="0"/>
    </xf>
    <xf numFmtId="0" fontId="0" fillId="0" borderId="54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16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16" xfId="45" applyFont="1" applyBorder="1" applyAlignment="1" applyProtection="1">
      <alignment vertical="center"/>
      <protection locked="0"/>
    </xf>
    <xf numFmtId="0" fontId="75" fillId="0" borderId="0" xfId="45" applyFont="1" applyFill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45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3" fillId="0" borderId="57" xfId="45" applyFont="1" applyBorder="1" applyAlignment="1" applyProtection="1">
      <alignment vertical="center" wrapText="1"/>
      <protection hidden="1"/>
    </xf>
    <xf numFmtId="0" fontId="3" fillId="0" borderId="14" xfId="45" applyFont="1" applyBorder="1" applyAlignment="1" applyProtection="1">
      <alignment vertical="center" wrapText="1"/>
      <protection hidden="1"/>
    </xf>
    <xf numFmtId="0" fontId="0" fillId="0" borderId="15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178" fontId="4" fillId="0" borderId="16" xfId="45" applyNumberFormat="1" applyFont="1" applyBorder="1" applyAlignment="1" applyProtection="1">
      <alignment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54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184" fontId="4" fillId="0" borderId="16" xfId="49" applyNumberFormat="1" applyFont="1" applyBorder="1" applyAlignment="1" applyProtection="1">
      <alignment vertical="center"/>
      <protection hidden="1"/>
    </xf>
    <xf numFmtId="182" fontId="4" fillId="0" borderId="16" xfId="49" applyNumberFormat="1" applyFont="1" applyBorder="1" applyAlignment="1" applyProtection="1">
      <alignment vertical="center"/>
      <protection hidden="1"/>
    </xf>
    <xf numFmtId="0" fontId="3" fillId="0" borderId="58" xfId="45" applyFont="1" applyBorder="1" applyAlignment="1" applyProtection="1">
      <alignment vertical="center"/>
      <protection hidden="1"/>
    </xf>
    <xf numFmtId="0" fontId="3" fillId="0" borderId="59" xfId="45" applyFont="1" applyBorder="1" applyAlignment="1" applyProtection="1">
      <alignment vertical="center"/>
      <protection hidden="1"/>
    </xf>
    <xf numFmtId="0" fontId="0" fillId="0" borderId="60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72" fillId="33" borderId="84" xfId="68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72" fillId="33" borderId="85" xfId="68" applyFont="1" applyFill="1" applyBorder="1" applyAlignment="1" applyProtection="1">
      <alignment horizontal="center" vertical="center"/>
      <protection hidden="1"/>
    </xf>
    <xf numFmtId="0" fontId="15" fillId="0" borderId="86" xfId="68" applyFont="1" applyBorder="1" applyAlignment="1" applyProtection="1">
      <alignment vertical="center"/>
      <protection hidden="1"/>
    </xf>
    <xf numFmtId="0" fontId="15" fillId="0" borderId="87" xfId="68" applyFont="1" applyBorder="1" applyAlignment="1" applyProtection="1">
      <alignment vertical="center"/>
      <protection hidden="1"/>
    </xf>
    <xf numFmtId="0" fontId="0" fillId="0" borderId="87" xfId="45" applyBorder="1" applyProtection="1">
      <alignment/>
      <protection hidden="1"/>
    </xf>
    <xf numFmtId="0" fontId="0" fillId="0" borderId="88" xfId="45" applyBorder="1" applyProtection="1">
      <alignment/>
      <protection hidden="1"/>
    </xf>
    <xf numFmtId="0" fontId="0" fillId="0" borderId="0" xfId="45" applyProtection="1">
      <alignment/>
      <protection hidden="1"/>
    </xf>
    <xf numFmtId="187" fontId="0" fillId="0" borderId="0" xfId="45" applyNumberFormat="1" applyProtection="1">
      <alignment/>
      <protection hidden="1"/>
    </xf>
    <xf numFmtId="179" fontId="23" fillId="42" borderId="89" xfId="54" applyNumberFormat="1" applyFont="1" applyFill="1" applyBorder="1" applyAlignment="1" applyProtection="1">
      <alignment horizontal="center" vertical="center"/>
      <protection hidden="1"/>
    </xf>
    <xf numFmtId="179" fontId="23" fillId="42" borderId="27" xfId="54" applyNumberFormat="1" applyFont="1" applyFill="1" applyBorder="1" applyAlignment="1" applyProtection="1">
      <alignment horizontal="center" vertical="center"/>
      <protection hidden="1"/>
    </xf>
    <xf numFmtId="179" fontId="23" fillId="42" borderId="90" xfId="54" applyNumberFormat="1" applyFont="1" applyFill="1" applyBorder="1" applyAlignment="1" applyProtection="1">
      <alignment horizontal="center" vertical="center"/>
      <protection hidden="1"/>
    </xf>
    <xf numFmtId="49" fontId="3" fillId="0" borderId="91" xfId="68" applyNumberFormat="1" applyFont="1" applyBorder="1" applyAlignment="1" applyProtection="1">
      <alignment horizontal="center"/>
      <protection hidden="1"/>
    </xf>
    <xf numFmtId="0" fontId="9" fillId="0" borderId="92" xfId="68" applyFont="1" applyBorder="1" applyAlignment="1" applyProtection="1">
      <alignment horizontal="center"/>
      <protection hidden="1"/>
    </xf>
    <xf numFmtId="10" fontId="4" fillId="0" borderId="92" xfId="68" applyNumberFormat="1" applyFont="1" applyBorder="1" applyAlignment="1" applyProtection="1">
      <alignment horizontal="center" vertical="center"/>
      <protection hidden="1"/>
    </xf>
    <xf numFmtId="10" fontId="4" fillId="0" borderId="92" xfId="68" applyNumberFormat="1" applyFont="1" applyBorder="1" applyAlignment="1" applyProtection="1">
      <alignment horizontal="center"/>
      <protection hidden="1"/>
    </xf>
    <xf numFmtId="10" fontId="4" fillId="0" borderId="93" xfId="68" applyNumberFormat="1" applyFont="1" applyBorder="1" applyAlignment="1" applyProtection="1">
      <alignment horizontal="center"/>
      <protection hidden="1"/>
    </xf>
    <xf numFmtId="0" fontId="0" fillId="0" borderId="0" xfId="45" applyBorder="1" applyProtection="1">
      <alignment/>
      <protection hidden="1"/>
    </xf>
    <xf numFmtId="0" fontId="0" fillId="0" borderId="0" xfId="45" applyAlignment="1" applyProtection="1">
      <alignment vertical="center"/>
      <protection hidden="1"/>
    </xf>
    <xf numFmtId="10" fontId="0" fillId="0" borderId="0" xfId="45" applyNumberFormat="1" applyAlignment="1" applyProtection="1">
      <alignment vertical="center"/>
      <protection hidden="1"/>
    </xf>
    <xf numFmtId="10" fontId="0" fillId="0" borderId="0" xfId="0" applyNumberForma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79" fontId="0" fillId="0" borderId="0" xfId="45" applyNumberFormat="1" applyProtection="1">
      <alignment/>
      <protection hidden="1"/>
    </xf>
    <xf numFmtId="0" fontId="0" fillId="0" borderId="0" xfId="45" applyFont="1" applyProtection="1">
      <alignment/>
      <protection hidden="1"/>
    </xf>
    <xf numFmtId="10" fontId="0" fillId="0" borderId="0" xfId="102" applyNumberFormat="1" applyFont="1" applyProtection="1">
      <alignment/>
      <protection hidden="1"/>
    </xf>
    <xf numFmtId="10" fontId="0" fillId="0" borderId="0" xfId="45" applyNumberFormat="1" applyProtection="1">
      <alignment/>
      <protection hidden="1"/>
    </xf>
    <xf numFmtId="0" fontId="0" fillId="0" borderId="0" xfId="45" applyFont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0" fillId="0" borderId="0" xfId="45" applyProtection="1">
      <alignment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3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ill="1" applyProtection="1">
      <alignment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0" fillId="42" borderId="0" xfId="45" applyFill="1" applyProtection="1">
      <alignment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10" fontId="23" fillId="39" borderId="94" xfId="68" applyNumberFormat="1" applyFont="1" applyFill="1" applyBorder="1" applyAlignment="1" applyProtection="1">
      <alignment horizontal="center" vertical="center"/>
      <protection locked="0"/>
    </xf>
    <xf numFmtId="10" fontId="23" fillId="39" borderId="95" xfId="68" applyNumberFormat="1" applyFont="1" applyFill="1" applyBorder="1" applyAlignment="1" applyProtection="1">
      <alignment horizontal="center" vertical="center"/>
      <protection locked="0"/>
    </xf>
    <xf numFmtId="10" fontId="23" fillId="39" borderId="96" xfId="68" applyNumberFormat="1" applyFont="1" applyFill="1" applyBorder="1" applyAlignment="1" applyProtection="1">
      <alignment horizontal="center" vertical="center"/>
      <protection locked="0"/>
    </xf>
    <xf numFmtId="0" fontId="0" fillId="0" borderId="0" xfId="45" applyFont="1" applyFill="1" applyAlignment="1" applyProtection="1">
      <alignment vertical="center"/>
      <protection hidden="1"/>
    </xf>
    <xf numFmtId="4" fontId="3" fillId="0" borderId="0" xfId="45" applyNumberFormat="1" applyFont="1" applyAlignment="1" applyProtection="1">
      <alignment horizontal="center" vertical="center"/>
      <protection hidden="1"/>
    </xf>
    <xf numFmtId="0" fontId="4" fillId="0" borderId="49" xfId="45" applyFont="1" applyBorder="1" applyAlignment="1" applyProtection="1">
      <alignment horizontal="left" vertical="center" wrapText="1"/>
      <protection hidden="1"/>
    </xf>
    <xf numFmtId="0" fontId="4" fillId="0" borderId="64" xfId="45" applyFont="1" applyBorder="1" applyAlignment="1" applyProtection="1">
      <alignment horizontal="left" vertical="center" wrapText="1"/>
      <protection hidden="1"/>
    </xf>
    <xf numFmtId="0" fontId="4" fillId="0" borderId="64" xfId="45" applyFont="1" applyBorder="1" applyAlignment="1" applyProtection="1">
      <alignment vertical="center" wrapText="1"/>
      <protection hidden="1"/>
    </xf>
    <xf numFmtId="0" fontId="4" fillId="0" borderId="97" xfId="45" applyFont="1" applyBorder="1" applyAlignment="1" applyProtection="1">
      <alignment vertical="center" wrapText="1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63" xfId="45" applyNumberFormat="1" applyFont="1" applyBorder="1" applyAlignment="1" applyProtection="1">
      <alignment horizontal="center" vertical="center" wrapText="1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63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63" xfId="4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9" fillId="0" borderId="63" xfId="49" applyNumberFormat="1" applyFont="1" applyBorder="1" applyAlignment="1" applyProtection="1">
      <alignment vertical="center"/>
      <protection hidden="1"/>
    </xf>
    <xf numFmtId="181" fontId="4" fillId="0" borderId="63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98" xfId="45" applyFont="1" applyBorder="1" applyAlignment="1" applyProtection="1">
      <alignment horizontal="center" vertical="center" wrapText="1"/>
      <protection hidden="1"/>
    </xf>
    <xf numFmtId="0" fontId="3" fillId="0" borderId="99" xfId="45" applyFont="1" applyBorder="1" applyAlignment="1" applyProtection="1">
      <alignment vertical="center" wrapText="1"/>
      <protection hidden="1"/>
    </xf>
    <xf numFmtId="0" fontId="3" fillId="0" borderId="100" xfId="45" applyFont="1" applyBorder="1" applyAlignment="1" applyProtection="1">
      <alignment vertical="center" wrapText="1"/>
      <protection hidden="1"/>
    </xf>
    <xf numFmtId="0" fontId="72" fillId="33" borderId="65" xfId="45" applyFont="1" applyFill="1" applyBorder="1" applyAlignment="1" applyProtection="1">
      <alignment horizontal="center" vertical="center" wrapText="1"/>
      <protection hidden="1"/>
    </xf>
    <xf numFmtId="166" fontId="72" fillId="33" borderId="65" xfId="49" applyFont="1" applyFill="1" applyBorder="1" applyAlignment="1" applyProtection="1">
      <alignment horizontal="center" vertical="center" wrapText="1"/>
      <protection hidden="1"/>
    </xf>
    <xf numFmtId="168" fontId="76" fillId="33" borderId="65" xfId="4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5" applyFont="1" applyFill="1" applyAlignment="1" applyProtection="1">
      <alignment vertical="center"/>
      <protection hidden="1"/>
    </xf>
    <xf numFmtId="170" fontId="9" fillId="43" borderId="101" xfId="45" applyNumberFormat="1" applyFont="1" applyFill="1" applyBorder="1" applyAlignment="1" applyProtection="1">
      <alignment horizontal="center" vertical="center" wrapText="1"/>
      <protection hidden="1"/>
    </xf>
    <xf numFmtId="0" fontId="9" fillId="43" borderId="102" xfId="45" applyFont="1" applyFill="1" applyBorder="1" applyAlignment="1" applyProtection="1">
      <alignment horizontal="center" vertical="center" wrapText="1"/>
      <protection hidden="1"/>
    </xf>
    <xf numFmtId="166" fontId="10" fillId="43" borderId="19" xfId="49" applyFont="1" applyFill="1" applyBorder="1" applyAlignment="1" applyProtection="1">
      <alignment horizontal="center" vertical="center" wrapText="1"/>
      <protection hidden="1"/>
    </xf>
    <xf numFmtId="10" fontId="9" fillId="43" borderId="103" xfId="10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45" applyFont="1" applyFill="1" applyAlignment="1" applyProtection="1">
      <alignment horizontal="center" vertical="center"/>
      <protection hidden="1"/>
    </xf>
    <xf numFmtId="166" fontId="77" fillId="33" borderId="104" xfId="49" applyFont="1" applyFill="1" applyBorder="1" applyAlignment="1" applyProtection="1">
      <alignment horizontal="center" vertical="center" wrapText="1"/>
      <protection hidden="1"/>
    </xf>
    <xf numFmtId="9" fontId="76" fillId="33" borderId="104" xfId="102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49" applyFont="1" applyFill="1" applyBorder="1" applyAlignment="1" applyProtection="1">
      <alignment horizontal="center" vertical="center" wrapText="1"/>
      <protection hidden="1"/>
    </xf>
    <xf numFmtId="168" fontId="10" fillId="0" borderId="0" xfId="45" applyNumberFormat="1" applyFont="1" applyBorder="1" applyAlignment="1" applyProtection="1">
      <alignment horizontal="center" vertical="center" wrapText="1"/>
      <protection hidden="1"/>
    </xf>
    <xf numFmtId="166" fontId="0" fillId="0" borderId="0" xfId="49" applyFont="1" applyFill="1" applyBorder="1" applyAlignment="1" applyProtection="1">
      <alignment vertical="center"/>
      <protection hidden="1"/>
    </xf>
    <xf numFmtId="172" fontId="0" fillId="0" borderId="0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Alignment="1" applyProtection="1">
      <alignment horizontal="center" vertical="center"/>
      <protection hidden="1"/>
    </xf>
    <xf numFmtId="168" fontId="10" fillId="0" borderId="0" xfId="45" applyNumberFormat="1" applyFont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hidden="1"/>
    </xf>
    <xf numFmtId="0" fontId="2" fillId="0" borderId="0" xfId="45" applyFont="1" applyBorder="1" applyAlignment="1" applyProtection="1">
      <alignment horizontal="center" vertical="center"/>
      <protection hidden="1"/>
    </xf>
    <xf numFmtId="0" fontId="3" fillId="0" borderId="0" xfId="45" applyFont="1" applyBorder="1" applyAlignment="1" applyProtection="1">
      <alignment horizontal="center" vertical="center"/>
      <protection hidden="1"/>
    </xf>
    <xf numFmtId="0" fontId="5" fillId="0" borderId="0" xfId="45" applyFont="1" applyBorder="1" applyAlignment="1" applyProtection="1">
      <alignment horizontal="center" vertical="center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13" fillId="0" borderId="0" xfId="45" applyFont="1" applyBorder="1" applyAlignment="1" applyProtection="1">
      <alignment horizontal="center" vertical="center"/>
      <protection hidden="1"/>
    </xf>
    <xf numFmtId="0" fontId="3" fillId="0" borderId="87" xfId="45" applyFont="1" applyBorder="1" applyAlignment="1" applyProtection="1">
      <alignment horizontal="center" vertical="center" wrapText="1"/>
      <protection hidden="1"/>
    </xf>
    <xf numFmtId="0" fontId="72" fillId="33" borderId="104" xfId="45" applyFont="1" applyFill="1" applyBorder="1" applyAlignment="1" applyProtection="1">
      <alignment horizontal="center" vertical="center" wrapText="1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0" fontId="3" fillId="0" borderId="14" xfId="45" applyFont="1" applyFill="1" applyBorder="1" applyAlignment="1" applyProtection="1">
      <alignment horizontal="left" vertical="center" wrapText="1"/>
      <protection locked="0"/>
    </xf>
    <xf numFmtId="172" fontId="72" fillId="33" borderId="105" xfId="49" applyNumberFormat="1" applyFont="1" applyFill="1" applyBorder="1" applyAlignment="1" applyProtection="1">
      <alignment horizontal="center" vertical="center"/>
      <protection hidden="1"/>
    </xf>
    <xf numFmtId="0" fontId="3" fillId="0" borderId="106" xfId="45" applyFont="1" applyBorder="1" applyAlignment="1" applyProtection="1">
      <alignment horizontal="center" vertical="center"/>
      <protection hidden="1"/>
    </xf>
    <xf numFmtId="0" fontId="3" fillId="0" borderId="107" xfId="45" applyFont="1" applyBorder="1" applyAlignment="1" applyProtection="1">
      <alignment horizontal="center" vertical="center"/>
      <protection hidden="1"/>
    </xf>
    <xf numFmtId="170" fontId="9" fillId="40" borderId="20" xfId="45" applyNumberFormat="1" applyFont="1" applyFill="1" applyBorder="1" applyAlignment="1" applyProtection="1">
      <alignment horizontal="center" vertical="center" wrapText="1"/>
      <protection hidden="1"/>
    </xf>
    <xf numFmtId="170" fontId="9" fillId="40" borderId="67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51" xfId="45" applyFont="1" applyBorder="1" applyAlignment="1" applyProtection="1">
      <alignment horizontal="center" vertical="center"/>
      <protection hidden="1"/>
    </xf>
    <xf numFmtId="0" fontId="3" fillId="0" borderId="108" xfId="45" applyFont="1" applyBorder="1" applyAlignment="1" applyProtection="1">
      <alignment horizontal="center" vertical="center"/>
      <protection hidden="1"/>
    </xf>
    <xf numFmtId="170" fontId="9" fillId="40" borderId="82" xfId="45" applyNumberFormat="1" applyFont="1" applyFill="1" applyBorder="1" applyAlignment="1" applyProtection="1">
      <alignment horizontal="center" vertical="center" wrapText="1"/>
      <protection hidden="1"/>
    </xf>
    <xf numFmtId="0" fontId="7" fillId="0" borderId="59" xfId="45" applyFont="1" applyBorder="1" applyAlignment="1" applyProtection="1">
      <alignment vertical="center" wrapText="1"/>
      <protection hidden="1"/>
    </xf>
    <xf numFmtId="0" fontId="3" fillId="0" borderId="109" xfId="45" applyFont="1" applyFill="1" applyBorder="1" applyAlignment="1" applyProtection="1">
      <alignment horizontal="center" vertical="center"/>
      <protection hidden="1"/>
    </xf>
    <xf numFmtId="0" fontId="3" fillId="0" borderId="110" xfId="45" applyFont="1" applyFill="1" applyBorder="1" applyAlignment="1" applyProtection="1">
      <alignment horizontal="center" vertical="center"/>
      <protection hidden="1"/>
    </xf>
    <xf numFmtId="172" fontId="72" fillId="33" borderId="82" xfId="49" applyNumberFormat="1" applyFont="1" applyFill="1" applyBorder="1" applyAlignment="1" applyProtection="1">
      <alignment horizontal="center" vertical="center"/>
      <protection hidden="1"/>
    </xf>
    <xf numFmtId="172" fontId="72" fillId="33" borderId="67" xfId="49" applyNumberFormat="1" applyFont="1" applyFill="1" applyBorder="1" applyAlignment="1" applyProtection="1">
      <alignment horizontal="center" vertical="center"/>
      <protection hidden="1"/>
    </xf>
    <xf numFmtId="0" fontId="3" fillId="0" borderId="111" xfId="45" applyFont="1" applyFill="1" applyBorder="1" applyAlignment="1" applyProtection="1">
      <alignment horizontal="center" vertical="center"/>
      <protection hidden="1"/>
    </xf>
    <xf numFmtId="0" fontId="3" fillId="0" borderId="112" xfId="45" applyFont="1" applyFill="1" applyBorder="1" applyAlignment="1" applyProtection="1">
      <alignment horizontal="center" vertical="center"/>
      <protection hidden="1"/>
    </xf>
    <xf numFmtId="0" fontId="3" fillId="0" borderId="51" xfId="45" applyFont="1" applyFill="1" applyBorder="1" applyAlignment="1" applyProtection="1">
      <alignment horizontal="center" vertical="center"/>
      <protection hidden="1"/>
    </xf>
    <xf numFmtId="0" fontId="3" fillId="0" borderId="108" xfId="45" applyFont="1" applyFill="1" applyBorder="1" applyAlignment="1" applyProtection="1">
      <alignment horizontal="center" vertical="center"/>
      <protection hidden="1"/>
    </xf>
    <xf numFmtId="170" fontId="9" fillId="44" borderId="20" xfId="45" applyNumberFormat="1" applyFont="1" applyFill="1" applyBorder="1" applyAlignment="1" applyProtection="1">
      <alignment horizontal="center" vertical="center" wrapText="1"/>
      <protection hidden="1"/>
    </xf>
    <xf numFmtId="170" fontId="9" fillId="44" borderId="82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113" xfId="45" applyFont="1" applyFill="1" applyBorder="1" applyAlignment="1" applyProtection="1">
      <alignment horizontal="center" vertical="center"/>
      <protection hidden="1"/>
    </xf>
    <xf numFmtId="0" fontId="3" fillId="0" borderId="114" xfId="45" applyFont="1" applyFill="1" applyBorder="1" applyAlignment="1" applyProtection="1">
      <alignment horizontal="center" vertical="center"/>
      <protection hidden="1"/>
    </xf>
    <xf numFmtId="0" fontId="72" fillId="33" borderId="20" xfId="45" applyFont="1" applyFill="1" applyBorder="1" applyAlignment="1" applyProtection="1">
      <alignment horizontal="right" vertical="center"/>
      <protection hidden="1"/>
    </xf>
    <xf numFmtId="0" fontId="72" fillId="33" borderId="67" xfId="45" applyFont="1" applyFill="1" applyBorder="1" applyAlignment="1" applyProtection="1">
      <alignment horizontal="right" vertical="center"/>
      <protection hidden="1"/>
    </xf>
    <xf numFmtId="183" fontId="72" fillId="33" borderId="65" xfId="68" applyNumberFormat="1" applyFont="1" applyFill="1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10" fontId="4" fillId="0" borderId="84" xfId="68" applyNumberFormat="1" applyFont="1" applyBorder="1" applyAlignment="1" applyProtection="1">
      <alignment horizontal="center" vertical="center"/>
      <protection hidden="1"/>
    </xf>
    <xf numFmtId="10" fontId="4" fillId="0" borderId="101" xfId="68" applyNumberFormat="1" applyFont="1" applyBorder="1" applyAlignment="1" applyProtection="1">
      <alignment horizontal="center" vertical="center"/>
      <protection hidden="1"/>
    </xf>
    <xf numFmtId="173" fontId="4" fillId="0" borderId="65" xfId="68" applyNumberFormat="1" applyFont="1" applyBorder="1" applyAlignment="1" applyProtection="1">
      <alignment horizontal="center" vertical="center"/>
      <protection hidden="1"/>
    </xf>
    <xf numFmtId="173" fontId="4" fillId="0" borderId="116" xfId="68" applyNumberFormat="1" applyFont="1" applyBorder="1" applyAlignment="1" applyProtection="1">
      <alignment horizontal="center" vertical="center"/>
      <protection hidden="1"/>
    </xf>
    <xf numFmtId="0" fontId="78" fillId="33" borderId="117" xfId="68" applyFont="1" applyFill="1" applyBorder="1" applyAlignment="1" applyProtection="1">
      <alignment horizontal="center" vertical="center"/>
      <protection hidden="1"/>
    </xf>
    <xf numFmtId="170" fontId="9" fillId="0" borderId="65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116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65" xfId="45" applyFont="1" applyFill="1" applyBorder="1" applyAlignment="1" applyProtection="1">
      <alignment horizontal="center" vertical="center" wrapText="1"/>
      <protection hidden="1"/>
    </xf>
    <xf numFmtId="0" fontId="9" fillId="0" borderId="116" xfId="45" applyFont="1" applyFill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2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right" vertical="center"/>
      <protection hidden="1"/>
    </xf>
    <xf numFmtId="0" fontId="72" fillId="33" borderId="118" xfId="68" applyFont="1" applyFill="1" applyBorder="1" applyAlignment="1" applyProtection="1">
      <alignment horizontal="center" vertical="center"/>
      <protection hidden="1"/>
    </xf>
    <xf numFmtId="166" fontId="5" fillId="0" borderId="86" xfId="51" applyFont="1" applyFill="1" applyBorder="1" applyAlignment="1" applyProtection="1">
      <alignment horizontal="center" vertical="center"/>
      <protection hidden="1"/>
    </xf>
    <xf numFmtId="166" fontId="79" fillId="33" borderId="119" xfId="49" applyFont="1" applyFill="1" applyBorder="1" applyAlignment="1" applyProtection="1">
      <alignment horizontal="center" vertical="center"/>
      <protection hidden="1"/>
    </xf>
    <xf numFmtId="166" fontId="79" fillId="33" borderId="120" xfId="49" applyFont="1" applyFill="1" applyBorder="1" applyAlignment="1" applyProtection="1">
      <alignment horizontal="center" vertical="center"/>
      <protection hidden="1"/>
    </xf>
    <xf numFmtId="166" fontId="16" fillId="0" borderId="65" xfId="49" applyFont="1" applyFill="1" applyBorder="1" applyAlignment="1" applyProtection="1">
      <alignment horizontal="center" vertical="center"/>
      <protection hidden="1"/>
    </xf>
    <xf numFmtId="166" fontId="16" fillId="0" borderId="121" xfId="49" applyFont="1" applyFill="1" applyBorder="1" applyAlignment="1" applyProtection="1">
      <alignment horizontal="center" vertical="center"/>
      <protection hidden="1"/>
    </xf>
    <xf numFmtId="166" fontId="16" fillId="0" borderId="115" xfId="49" applyFont="1" applyFill="1" applyBorder="1" applyAlignment="1" applyProtection="1">
      <alignment horizontal="center" vertical="center"/>
      <protection hidden="1"/>
    </xf>
    <xf numFmtId="166" fontId="79" fillId="33" borderId="88" xfId="49" applyFont="1" applyFill="1" applyBorder="1" applyAlignment="1" applyProtection="1">
      <alignment horizontal="center" vertical="center"/>
      <protection hidden="1"/>
    </xf>
    <xf numFmtId="166" fontId="79" fillId="33" borderId="122" xfId="49" applyFont="1" applyFill="1" applyBorder="1" applyAlignment="1" applyProtection="1">
      <alignment horizontal="center" vertical="center"/>
      <protection hidden="1"/>
    </xf>
    <xf numFmtId="9" fontId="5" fillId="0" borderId="98" xfId="68" applyNumberFormat="1" applyFont="1" applyBorder="1" applyAlignment="1" applyProtection="1">
      <alignment horizontal="center" vertical="center"/>
      <protection hidden="1"/>
    </xf>
    <xf numFmtId="166" fontId="5" fillId="0" borderId="88" xfId="51" applyFont="1" applyFill="1" applyBorder="1" applyAlignment="1" applyProtection="1">
      <alignment horizontal="center" vertical="center"/>
      <protection hidden="1"/>
    </xf>
    <xf numFmtId="166" fontId="5" fillId="0" borderId="119" xfId="49" applyFont="1" applyFill="1" applyBorder="1" applyAlignment="1" applyProtection="1">
      <alignment horizontal="center" vertical="center"/>
      <protection hidden="1"/>
    </xf>
    <xf numFmtId="0" fontId="72" fillId="33" borderId="86" xfId="68" applyFont="1" applyFill="1" applyBorder="1" applyAlignment="1" applyProtection="1">
      <alignment horizontal="center" vertical="center"/>
      <protection hidden="1"/>
    </xf>
    <xf numFmtId="0" fontId="72" fillId="33" borderId="123" xfId="68" applyFont="1" applyFill="1" applyBorder="1" applyAlignment="1" applyProtection="1">
      <alignment horizontal="center" vertical="center"/>
      <protection hidden="1"/>
    </xf>
    <xf numFmtId="0" fontId="72" fillId="33" borderId="88" xfId="68" applyFont="1" applyFill="1" applyBorder="1" applyAlignment="1" applyProtection="1">
      <alignment horizontal="center" vertical="center"/>
      <protection hidden="1"/>
    </xf>
    <xf numFmtId="0" fontId="72" fillId="33" borderId="122" xfId="68" applyFont="1" applyFill="1" applyBorder="1" applyAlignment="1" applyProtection="1">
      <alignment horizontal="center" vertical="center"/>
      <protection hidden="1"/>
    </xf>
    <xf numFmtId="9" fontId="72" fillId="33" borderId="86" xfId="68" applyNumberFormat="1" applyFont="1" applyFill="1" applyBorder="1" applyAlignment="1" applyProtection="1">
      <alignment horizontal="center" vertical="center"/>
      <protection hidden="1"/>
    </xf>
    <xf numFmtId="9" fontId="72" fillId="33" borderId="123" xfId="68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166" fontId="72" fillId="33" borderId="119" xfId="49" applyFont="1" applyFill="1" applyBorder="1" applyAlignment="1" applyProtection="1">
      <alignment horizontal="center" vertical="center"/>
      <protection hidden="1"/>
    </xf>
    <xf numFmtId="166" fontId="72" fillId="33" borderId="120" xfId="49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left" vertical="center" wrapText="1"/>
      <protection hidden="1"/>
    </xf>
    <xf numFmtId="4" fontId="0" fillId="0" borderId="28" xfId="0" applyNumberFormat="1" applyFill="1" applyBorder="1" applyAlignment="1" applyProtection="1">
      <alignment horizontal="center" vertical="center"/>
      <protection hidden="1"/>
    </xf>
    <xf numFmtId="4" fontId="0" fillId="0" borderId="32" xfId="0" applyNumberFormat="1" applyFill="1" applyBorder="1" applyAlignment="1" applyProtection="1">
      <alignment horizontal="center" vertical="center"/>
      <protection hidden="1"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ta" xfId="100"/>
    <cellStyle name="planilhas" xfId="101"/>
    <cellStyle name="Percent" xfId="102"/>
    <cellStyle name="Porcentagem 2" xfId="103"/>
    <cellStyle name="Porcentagem 2 2" xfId="104"/>
    <cellStyle name="Porcentagem 2 3" xfId="105"/>
    <cellStyle name="Porcentagem 3" xfId="106"/>
    <cellStyle name="Saída" xfId="107"/>
    <cellStyle name="Comma" xfId="108"/>
    <cellStyle name="Comma [0]" xfId="109"/>
    <cellStyle name="Separador de milhares 2" xfId="110"/>
    <cellStyle name="Separador de milhares 3" xfId="111"/>
    <cellStyle name="Separador de milhares 3 2" xfId="112"/>
    <cellStyle name="Separador de milhares 3 3" xfId="113"/>
    <cellStyle name="Separador de milhares 3 4" xfId="114"/>
    <cellStyle name="Separador de milhares 4" xfId="115"/>
    <cellStyle name="SNEVERS" xfId="116"/>
    <cellStyle name="Texto de Aviso" xfId="117"/>
    <cellStyle name="Texto Explicativo" xfId="118"/>
    <cellStyle name="Título" xfId="119"/>
    <cellStyle name="Título 1" xfId="120"/>
    <cellStyle name="Título 2" xfId="121"/>
    <cellStyle name="Título 3" xfId="122"/>
    <cellStyle name="Título 4" xfId="123"/>
    <cellStyle name="Total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107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Or&#231;amentos\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Or&#231;amentos\02%20-%20Escolas\Reforma-Manuten&#231;&#227;o\Ata%20de%20Contrata&#231;&#227;o%20de%20Servi&#231;os\Planilha%20de%20Or&#231;amento_Ata_Escolas_Rev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DE"/>
      <sheetName val="ATA"/>
      <sheetName val="Orçamento"/>
      <sheetName val="Resumo _ Licitação"/>
      <sheetName val="CRONOGRAMA_ Licitação"/>
      <sheetName val="REQ "/>
      <sheetName val="CRONOGRAMA_ Licitaçã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90" zoomScalePageLayoutView="0" workbookViewId="0" topLeftCell="A1">
      <selection activeCell="D16" sqref="D16"/>
    </sheetView>
  </sheetViews>
  <sheetFormatPr defaultColWidth="11.421875" defaultRowHeight="12.75"/>
  <cols>
    <col min="1" max="1" width="14.00390625" style="309" customWidth="1"/>
    <col min="2" max="2" width="79.28125" style="361" customWidth="1"/>
    <col min="3" max="4" width="25.8515625" style="455" customWidth="1"/>
    <col min="5" max="5" width="21.7109375" style="458" customWidth="1"/>
    <col min="6" max="16384" width="11.421875" style="423" customWidth="1"/>
  </cols>
  <sheetData>
    <row r="1" spans="1:5" ht="30.75" customHeight="1">
      <c r="A1" s="459"/>
      <c r="B1" s="460"/>
      <c r="C1" s="460"/>
      <c r="D1" s="460"/>
      <c r="E1" s="460"/>
    </row>
    <row r="2" spans="1:5" ht="12.75">
      <c r="A2" s="459"/>
      <c r="B2" s="461"/>
      <c r="C2" s="461"/>
      <c r="D2" s="461"/>
      <c r="E2" s="461"/>
    </row>
    <row r="3" spans="1:5" ht="9.75" customHeight="1">
      <c r="A3" s="459"/>
      <c r="B3" s="461"/>
      <c r="C3" s="461"/>
      <c r="D3" s="461"/>
      <c r="E3" s="461"/>
    </row>
    <row r="4" spans="1:5" ht="18">
      <c r="A4" s="459"/>
      <c r="B4" s="462"/>
      <c r="C4" s="462"/>
      <c r="D4" s="462"/>
      <c r="E4" s="462"/>
    </row>
    <row r="5" spans="1:5" ht="25.5" customHeight="1" thickBot="1">
      <c r="A5" s="459"/>
      <c r="B5" s="362"/>
      <c r="C5" s="424"/>
      <c r="D5" s="424"/>
      <c r="E5" s="424"/>
    </row>
    <row r="6" spans="1:5" s="429" customFormat="1" ht="16.5" customHeight="1">
      <c r="A6" s="425" t="s">
        <v>0</v>
      </c>
      <c r="B6" s="426" t="str">
        <f>Orçamento!D5</f>
        <v>Estrada de Araçariguama</v>
      </c>
      <c r="C6" s="427"/>
      <c r="D6" s="427"/>
      <c r="E6" s="428"/>
    </row>
    <row r="7" spans="1:5" s="429" customFormat="1" ht="7.5" customHeight="1">
      <c r="A7" s="430"/>
      <c r="B7" s="92"/>
      <c r="C7" s="77"/>
      <c r="D7" s="77"/>
      <c r="E7" s="431"/>
    </row>
    <row r="8" spans="1:5" s="429" customFormat="1" ht="18" customHeight="1">
      <c r="A8" s="463" t="str">
        <f>'Cronograma Mensal'!A9</f>
        <v>Tipo de Intervenção:  Pavimentação Asfáltica</v>
      </c>
      <c r="B8" s="464"/>
      <c r="C8" s="102"/>
      <c r="D8" s="432" t="str">
        <f>Orçamento!F7</f>
        <v>Área de intervenção:</v>
      </c>
      <c r="E8" s="433">
        <f>Orçamento!H7</f>
        <v>5556</v>
      </c>
    </row>
    <row r="9" spans="1:5" s="429" customFormat="1" ht="7.5" customHeight="1">
      <c r="A9" s="430"/>
      <c r="B9" s="92"/>
      <c r="C9" s="102"/>
      <c r="D9" s="434"/>
      <c r="E9" s="435"/>
    </row>
    <row r="10" spans="1:5" s="429" customFormat="1" ht="18" customHeight="1">
      <c r="A10" s="430" t="s">
        <v>3</v>
      </c>
      <c r="B10" s="436" t="str">
        <f>Orçamento!D9</f>
        <v>Estrada de Araçariguama - Ambuita - Itapevi/SP</v>
      </c>
      <c r="C10" s="102"/>
      <c r="D10" s="432" t="str">
        <f>Orçamento!F9</f>
        <v>Investimento:</v>
      </c>
      <c r="E10" s="437">
        <f>Orçamento!H9</f>
        <v>0</v>
      </c>
    </row>
    <row r="11" spans="1:5" s="429" customFormat="1" ht="7.5" customHeight="1">
      <c r="A11" s="430"/>
      <c r="B11" s="92"/>
      <c r="C11" s="102"/>
      <c r="D11" s="434"/>
      <c r="E11" s="435"/>
    </row>
    <row r="12" spans="1:5" s="429" customFormat="1" ht="18" customHeight="1">
      <c r="A12" s="430" t="s">
        <v>5</v>
      </c>
      <c r="B12" s="108" t="str">
        <f>Orçamento!D11</f>
        <v>CDHU / SIURB / SINAPI</v>
      </c>
      <c r="C12" s="102"/>
      <c r="D12" s="432" t="str">
        <f>Orçamento!F11</f>
        <v>Invest./Área:</v>
      </c>
      <c r="E12" s="438">
        <f>Orçamento!H11</f>
        <v>0</v>
      </c>
    </row>
    <row r="13" spans="1:5" ht="7.5" customHeight="1" thickBot="1">
      <c r="A13" s="439"/>
      <c r="B13" s="440"/>
      <c r="C13" s="440"/>
      <c r="D13" s="440"/>
      <c r="E13" s="441"/>
    </row>
    <row r="14" spans="1:5" ht="18" customHeight="1" thickBot="1">
      <c r="A14" s="468"/>
      <c r="B14" s="468"/>
      <c r="C14" s="468"/>
      <c r="D14" s="468"/>
      <c r="E14" s="468"/>
    </row>
    <row r="15" spans="1:5" s="445" customFormat="1" ht="39.75" customHeight="1">
      <c r="A15" s="442" t="s">
        <v>7</v>
      </c>
      <c r="B15" s="162" t="s">
        <v>9</v>
      </c>
      <c r="C15" s="443" t="s">
        <v>496</v>
      </c>
      <c r="D15" s="443" t="s">
        <v>497</v>
      </c>
      <c r="E15" s="444" t="s">
        <v>12</v>
      </c>
    </row>
    <row r="16" spans="1:5" s="450" customFormat="1" ht="19.5" customHeight="1">
      <c r="A16" s="446">
        <f>Orçamento!A14</f>
        <v>1</v>
      </c>
      <c r="B16" s="447" t="str">
        <f>Orçamento!D14</f>
        <v>ADMINISTRAÇÃO LOCAL E LOCAÇÃO DE CONTAINER</v>
      </c>
      <c r="C16" s="448">
        <f>VLOOKUP(B16,Orçamento!$D$14:$J$100,2,FALSE)</f>
        <v>0</v>
      </c>
      <c r="D16" s="448">
        <f>VLOOKUP(B16,Orçamento!$D$14:$J$100,6,FALSE)</f>
        <v>0</v>
      </c>
      <c r="E16" s="449" t="e">
        <f>VLOOKUP(B16,Orçamento!$D$14:$J110,7,FALSE)</f>
        <v>#DIV/0!</v>
      </c>
    </row>
    <row r="17" spans="1:5" s="450" customFormat="1" ht="19.5" customHeight="1">
      <c r="A17" s="446">
        <f>Orçamento!A18</f>
        <v>2</v>
      </c>
      <c r="B17" s="447" t="str">
        <f>Orçamento!D18</f>
        <v>PROJETOS EXECUTIVOS</v>
      </c>
      <c r="C17" s="448">
        <f>VLOOKUP(B17,Orçamento!$D$14:$J$100,2,FALSE)</f>
        <v>0</v>
      </c>
      <c r="D17" s="448">
        <f>VLOOKUP(B17,Orçamento!$D$14:$J$100,6,FALSE)</f>
        <v>0</v>
      </c>
      <c r="E17" s="449" t="e">
        <f>VLOOKUP(B17,Orçamento!$D$14:$J111,7,FALSE)</f>
        <v>#DIV/0!</v>
      </c>
    </row>
    <row r="18" spans="1:5" s="450" customFormat="1" ht="19.5" customHeight="1">
      <c r="A18" s="446">
        <f>Orçamento!A22</f>
        <v>3</v>
      </c>
      <c r="B18" s="447" t="str">
        <f>Orçamento!D22</f>
        <v>PAVIMENTAÇÃO</v>
      </c>
      <c r="C18" s="448">
        <f>VLOOKUP(B18,Orçamento!$D$14:$J$100,2,FALSE)</f>
        <v>0</v>
      </c>
      <c r="D18" s="448">
        <f>VLOOKUP(B18,Orçamento!$D$14:$J$100,6,FALSE)</f>
        <v>0</v>
      </c>
      <c r="E18" s="449" t="e">
        <f>VLOOKUP(B18,Orçamento!$D$14:$J112,7,FALSE)</f>
        <v>#DIV/0!</v>
      </c>
    </row>
    <row r="19" spans="1:5" s="450" customFormat="1" ht="19.5" customHeight="1">
      <c r="A19" s="446">
        <f>Orçamento!A50</f>
        <v>4</v>
      </c>
      <c r="B19" s="447" t="str">
        <f>Orçamento!D50</f>
        <v>DRENAGEM</v>
      </c>
      <c r="C19" s="448">
        <f>VLOOKUP(B19,Orçamento!$D$14:$J$100,2,FALSE)</f>
        <v>0</v>
      </c>
      <c r="D19" s="448">
        <f>VLOOKUP(B19,Orçamento!$D$14:$J$100,6,FALSE)</f>
        <v>0</v>
      </c>
      <c r="E19" s="449" t="e">
        <f>VLOOKUP(B19,Orçamento!$D$14:$J113,7,FALSE)</f>
        <v>#DIV/0!</v>
      </c>
    </row>
    <row r="20" spans="1:5" s="450" customFormat="1" ht="19.5" customHeight="1">
      <c r="A20" s="446">
        <f>Orçamento!A81</f>
        <v>5</v>
      </c>
      <c r="B20" s="447" t="str">
        <f>Orçamento!D81</f>
        <v>SINALIZAÇÃO</v>
      </c>
      <c r="C20" s="448">
        <f>VLOOKUP(B20,Orçamento!$D$14:$J$100,2,FALSE)</f>
        <v>0</v>
      </c>
      <c r="D20" s="448">
        <f>VLOOKUP(B20,Orçamento!$D$14:$J$100,6,FALSE)</f>
        <v>0</v>
      </c>
      <c r="E20" s="449" t="e">
        <f>VLOOKUP(B20,Orçamento!$D$14:$J114,7,FALSE)</f>
        <v>#DIV/0!</v>
      </c>
    </row>
    <row r="21" spans="1:5" s="450" customFormat="1" ht="19.5" customHeight="1">
      <c r="A21" s="446">
        <f>Orçamento!A89</f>
        <v>6</v>
      </c>
      <c r="B21" s="447" t="str">
        <f>Orçamento!D89</f>
        <v>PASSEIO PÚBLICO</v>
      </c>
      <c r="C21" s="448">
        <f>VLOOKUP(B21,Orçamento!$D$14:$J$100,2,FALSE)</f>
        <v>0</v>
      </c>
      <c r="D21" s="448">
        <f>VLOOKUP(B21,Orçamento!$D$14:$J$100,6,FALSE)</f>
        <v>0</v>
      </c>
      <c r="E21" s="449" t="e">
        <f>VLOOKUP(B21,Orçamento!$D$14:$J115,7,FALSE)</f>
        <v>#DIV/0!</v>
      </c>
    </row>
    <row r="22" spans="1:5" s="450" customFormat="1" ht="19.5" customHeight="1">
      <c r="A22" s="446">
        <f>Orçamento!A98</f>
        <v>7</v>
      </c>
      <c r="B22" s="447" t="str">
        <f>Orçamento!D98</f>
        <v>CONTROLE TECNOLÓGICO</v>
      </c>
      <c r="C22" s="448">
        <f>VLOOKUP(B22,Orçamento!$D$14:$J$100,2,FALSE)</f>
        <v>0</v>
      </c>
      <c r="D22" s="448">
        <f>VLOOKUP(B22,Orçamento!$D$14:$J$100,6,FALSE)</f>
        <v>0</v>
      </c>
      <c r="E22" s="449" t="e">
        <f>VLOOKUP(B22,Orçamento!$D$14:$J116,7,FALSE)</f>
        <v>#DIV/0!</v>
      </c>
    </row>
    <row r="23" spans="1:5" ht="27" customHeight="1" thickBot="1">
      <c r="A23" s="469" t="s">
        <v>492</v>
      </c>
      <c r="B23" s="469"/>
      <c r="C23" s="451">
        <f>SUM(C16:C22)</f>
        <v>0</v>
      </c>
      <c r="D23" s="451">
        <f>SUM(D16:D22)</f>
        <v>0</v>
      </c>
      <c r="E23" s="452" t="e">
        <f>SUM(E16:E22)</f>
        <v>#DIV/0!</v>
      </c>
    </row>
    <row r="24" spans="1:5" ht="12.75" customHeight="1">
      <c r="A24" s="159"/>
      <c r="B24" s="159"/>
      <c r="C24" s="453"/>
      <c r="D24" s="453"/>
      <c r="E24" s="454"/>
    </row>
    <row r="25" spans="1:5" ht="12.75" customHeight="1">
      <c r="A25" s="159"/>
      <c r="B25" s="159"/>
      <c r="C25" s="453"/>
      <c r="D25" s="310"/>
      <c r="E25" s="454"/>
    </row>
    <row r="26" spans="1:5" ht="12.75" customHeight="1">
      <c r="A26" s="159"/>
      <c r="B26" s="159"/>
      <c r="D26" s="310"/>
      <c r="E26" s="454"/>
    </row>
    <row r="27" spans="1:5" ht="15" customHeight="1">
      <c r="A27" s="88"/>
      <c r="B27" s="88"/>
      <c r="E27" s="310"/>
    </row>
    <row r="28" spans="1:5" ht="12.75" customHeight="1">
      <c r="A28" s="159"/>
      <c r="B28" s="456"/>
      <c r="C28" s="453"/>
      <c r="D28" s="453"/>
      <c r="E28" s="454"/>
    </row>
    <row r="29" spans="1:5" ht="12.75" customHeight="1">
      <c r="A29" s="159"/>
      <c r="B29" s="159"/>
      <c r="C29" s="453"/>
      <c r="D29" s="453"/>
      <c r="E29" s="454"/>
    </row>
    <row r="30" spans="1:5" ht="12.75" customHeight="1">
      <c r="A30" s="159"/>
      <c r="B30" s="456"/>
      <c r="C30" s="453"/>
      <c r="D30" s="453"/>
      <c r="E30" s="454"/>
    </row>
    <row r="31" spans="1:5" ht="12.75" customHeight="1">
      <c r="A31" s="159"/>
      <c r="B31" s="159"/>
      <c r="C31" s="465"/>
      <c r="D31" s="465"/>
      <c r="E31" s="465"/>
    </row>
    <row r="32" spans="2:5" ht="15" customHeight="1">
      <c r="B32" s="457"/>
      <c r="C32" s="466"/>
      <c r="D32" s="466"/>
      <c r="E32" s="466"/>
    </row>
    <row r="33" spans="2:5" s="423" customFormat="1" ht="12.75" customHeight="1">
      <c r="B33" s="308"/>
      <c r="C33" s="467"/>
      <c r="D33" s="467"/>
      <c r="E33" s="467"/>
    </row>
    <row r="34" spans="2:5" s="423" customFormat="1" ht="12.75" customHeight="1">
      <c r="B34" s="308"/>
      <c r="C34" s="467"/>
      <c r="D34" s="467"/>
      <c r="E34" s="467"/>
    </row>
    <row r="35" spans="2:5" s="423" customFormat="1" ht="12.75" customHeight="1">
      <c r="B35" s="309"/>
      <c r="C35" s="467"/>
      <c r="D35" s="467"/>
      <c r="E35" s="467"/>
    </row>
  </sheetData>
  <sheetProtection password="CC53" sheet="1" selectLockedCells="1"/>
  <autoFilter ref="A15:E23"/>
  <mergeCells count="13">
    <mergeCell ref="C31:E31"/>
    <mergeCell ref="C32:E32"/>
    <mergeCell ref="C33:E33"/>
    <mergeCell ref="C34:E34"/>
    <mergeCell ref="C35:E35"/>
    <mergeCell ref="A14:E14"/>
    <mergeCell ref="A23:B23"/>
    <mergeCell ref="A1:A5"/>
    <mergeCell ref="B1:E1"/>
    <mergeCell ref="B2:E2"/>
    <mergeCell ref="B3:E3"/>
    <mergeCell ref="B4:E4"/>
    <mergeCell ref="A8:B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7"/>
  <sheetViews>
    <sheetView showZeros="0" tabSelected="1" view="pageBreakPreview" zoomScale="85" zoomScaleNormal="115" zoomScaleSheetLayoutView="85" workbookViewId="0" topLeftCell="A84">
      <selection activeCell="G95" sqref="G95"/>
    </sheetView>
  </sheetViews>
  <sheetFormatPr defaultColWidth="11.421875" defaultRowHeight="16.5" customHeight="1" outlineLevelRow="1"/>
  <cols>
    <col min="1" max="1" width="12.00390625" style="310" customWidth="1"/>
    <col min="2" max="2" width="13.421875" style="310" customWidth="1"/>
    <col min="3" max="3" width="14.7109375" style="89" bestFit="1" customWidth="1"/>
    <col min="4" max="4" width="64.140625" style="311" customWidth="1"/>
    <col min="5" max="5" width="10.7109375" style="310" customWidth="1"/>
    <col min="6" max="6" width="14.421875" style="44" customWidth="1"/>
    <col min="7" max="7" width="14.00390625" style="84" customWidth="1"/>
    <col min="8" max="8" width="22.00390625" style="312" customWidth="1"/>
    <col min="9" max="9" width="25.140625" style="312" customWidth="1"/>
    <col min="10" max="10" width="13.140625" style="306" customWidth="1"/>
    <col min="11" max="11" width="14.7109375" style="313" hidden="1" customWidth="1"/>
    <col min="12" max="12" width="18.28125" style="83" hidden="1" customWidth="1"/>
    <col min="13" max="13" width="19.7109375" style="83" hidden="1" customWidth="1"/>
    <col min="14" max="14" width="12.8515625" style="83" hidden="1" customWidth="1"/>
    <col min="15" max="15" width="12.421875" style="83" hidden="1" customWidth="1"/>
    <col min="16" max="16" width="19.140625" style="83" hidden="1" customWidth="1"/>
    <col min="17" max="17" width="17.421875" style="83" hidden="1" customWidth="1"/>
    <col min="18" max="18" width="9.140625" style="83" hidden="1" customWidth="1"/>
    <col min="19" max="22" width="12.421875" style="83" hidden="1" customWidth="1"/>
    <col min="23" max="26" width="15.00390625" style="82" hidden="1" customWidth="1"/>
    <col min="27" max="27" width="16.7109375" style="83" hidden="1" customWidth="1"/>
    <col min="28" max="28" width="19.28125" style="83" hidden="1" customWidth="1"/>
    <col min="29" max="29" width="15.00390625" style="83" hidden="1" customWidth="1"/>
    <col min="30" max="30" width="18.140625" style="83" hidden="1" customWidth="1"/>
    <col min="31" max="31" width="12.421875" style="83" hidden="1" customWidth="1"/>
    <col min="32" max="35" width="14.8515625" style="83" hidden="1" customWidth="1"/>
    <col min="36" max="40" width="0" style="83" hidden="1" customWidth="1"/>
    <col min="41" max="16384" width="11.421875" style="83" customWidth="1"/>
  </cols>
  <sheetData>
    <row r="1" spans="1:11" ht="30" customHeight="1">
      <c r="A1" s="346"/>
      <c r="B1" s="347"/>
      <c r="C1" s="348"/>
      <c r="D1" s="349"/>
      <c r="E1" s="349"/>
      <c r="F1" s="349"/>
      <c r="G1" s="349"/>
      <c r="H1" s="349"/>
      <c r="I1" s="349"/>
      <c r="J1" s="350"/>
      <c r="K1" s="87" t="s">
        <v>485</v>
      </c>
    </row>
    <row r="2" spans="1:11" ht="15.75" customHeight="1">
      <c r="A2" s="351"/>
      <c r="B2" s="344"/>
      <c r="C2" s="352"/>
      <c r="D2" s="353"/>
      <c r="E2" s="353"/>
      <c r="F2" s="353"/>
      <c r="G2" s="353"/>
      <c r="H2" s="353"/>
      <c r="I2" s="353"/>
      <c r="J2" s="354"/>
      <c r="K2" s="91">
        <v>1</v>
      </c>
    </row>
    <row r="3" spans="1:12" ht="18.75" thickBot="1">
      <c r="A3" s="351"/>
      <c r="B3" s="344"/>
      <c r="C3" s="352"/>
      <c r="D3" s="355"/>
      <c r="E3" s="355"/>
      <c r="F3" s="355"/>
      <c r="G3" s="355"/>
      <c r="H3" s="355"/>
      <c r="I3" s="355"/>
      <c r="J3" s="356"/>
      <c r="K3" s="92"/>
      <c r="L3" s="93" t="e">
        <f>L7-L4</f>
        <v>#DIV/0!</v>
      </c>
    </row>
    <row r="4" spans="1:14" ht="15.75" customHeight="1">
      <c r="A4" s="351"/>
      <c r="B4" s="344"/>
      <c r="C4" s="352"/>
      <c r="D4" s="357"/>
      <c r="E4" s="358"/>
      <c r="F4" s="359"/>
      <c r="G4" s="358"/>
      <c r="H4" s="358"/>
      <c r="I4" s="358"/>
      <c r="J4" s="360"/>
      <c r="K4" s="92"/>
      <c r="L4" s="97" t="e">
        <f>SUM(L16:L100)</f>
        <v>#DIV/0!</v>
      </c>
      <c r="M4" s="98" t="e">
        <f>SUM(M16:M100)</f>
        <v>#DIV/0!</v>
      </c>
      <c r="N4" s="93" t="e">
        <f>L4+M4</f>
        <v>#DIV/0!</v>
      </c>
    </row>
    <row r="5" spans="1:26" s="102" customFormat="1" ht="15.75" customHeight="1">
      <c r="A5" s="99" t="s">
        <v>0</v>
      </c>
      <c r="B5" s="94"/>
      <c r="C5" s="100"/>
      <c r="D5" s="101" t="s">
        <v>6487</v>
      </c>
      <c r="E5" s="94"/>
      <c r="J5" s="103"/>
      <c r="K5" s="104"/>
      <c r="L5" s="105" t="s">
        <v>6512</v>
      </c>
      <c r="M5" s="106" t="s">
        <v>6513</v>
      </c>
      <c r="W5" s="82"/>
      <c r="X5" s="82"/>
      <c r="Y5" s="82"/>
      <c r="Z5" s="82"/>
    </row>
    <row r="6" spans="1:26" s="102" customFormat="1" ht="6" customHeight="1">
      <c r="A6" s="107"/>
      <c r="B6" s="94"/>
      <c r="C6" s="108"/>
      <c r="D6" s="109"/>
      <c r="E6" s="94"/>
      <c r="J6" s="96"/>
      <c r="K6" s="104"/>
      <c r="L6" s="110"/>
      <c r="M6" s="111"/>
      <c r="W6" s="82"/>
      <c r="X6" s="82"/>
      <c r="Y6" s="82"/>
      <c r="Z6" s="82"/>
    </row>
    <row r="7" spans="1:36" s="102" customFormat="1" ht="15.75" customHeight="1">
      <c r="A7" s="112" t="s">
        <v>1</v>
      </c>
      <c r="B7" s="101"/>
      <c r="C7" s="100"/>
      <c r="D7" s="101" t="s">
        <v>6436</v>
      </c>
      <c r="E7" s="94"/>
      <c r="F7" s="470" t="s">
        <v>2</v>
      </c>
      <c r="G7" s="470"/>
      <c r="H7" s="113">
        <v>5556</v>
      </c>
      <c r="I7" s="113" t="e">
        <f>#REF!</f>
        <v>#REF!</v>
      </c>
      <c r="J7" s="114"/>
      <c r="K7" s="115"/>
      <c r="L7" s="116">
        <v>955000</v>
      </c>
      <c r="M7" s="117">
        <f>H9-L7</f>
        <v>-955000</v>
      </c>
      <c r="P7" s="118"/>
      <c r="Q7" s="119"/>
      <c r="S7" s="100" t="s">
        <v>6525</v>
      </c>
      <c r="T7" s="100"/>
      <c r="U7" s="100"/>
      <c r="V7" s="100"/>
      <c r="W7" s="100" t="s">
        <v>6526</v>
      </c>
      <c r="X7" s="120"/>
      <c r="Y7" s="120"/>
      <c r="Z7" s="120"/>
      <c r="AA7" s="100" t="s">
        <v>6541</v>
      </c>
      <c r="AB7" s="100"/>
      <c r="AC7" s="100"/>
      <c r="AD7" s="100"/>
      <c r="AE7" s="100"/>
      <c r="AF7" s="100" t="s">
        <v>6542</v>
      </c>
      <c r="AG7" s="100"/>
      <c r="AH7" s="100"/>
      <c r="AI7" s="100"/>
      <c r="AJ7" s="100" t="s">
        <v>6543</v>
      </c>
    </row>
    <row r="8" spans="1:26" s="102" customFormat="1" ht="6" customHeight="1" thickBot="1">
      <c r="A8" s="112"/>
      <c r="B8" s="101"/>
      <c r="C8" s="100"/>
      <c r="D8" s="101"/>
      <c r="E8" s="94"/>
      <c r="F8" s="95"/>
      <c r="G8" s="94"/>
      <c r="H8" s="94"/>
      <c r="I8" s="94"/>
      <c r="J8" s="114"/>
      <c r="K8" s="104"/>
      <c r="L8" s="110"/>
      <c r="M8" s="111"/>
      <c r="W8" s="82"/>
      <c r="X8" s="82"/>
      <c r="Y8" s="82"/>
      <c r="Z8" s="82"/>
    </row>
    <row r="9" spans="1:39" s="102" customFormat="1" ht="15.75" customHeight="1">
      <c r="A9" s="112" t="s">
        <v>3</v>
      </c>
      <c r="B9" s="101"/>
      <c r="C9" s="100"/>
      <c r="D9" s="101" t="s">
        <v>6488</v>
      </c>
      <c r="E9" s="94"/>
      <c r="F9" s="470" t="s">
        <v>4</v>
      </c>
      <c r="G9" s="470"/>
      <c r="H9" s="121">
        <f>I101</f>
        <v>0</v>
      </c>
      <c r="I9" s="121">
        <f>H102</f>
        <v>0</v>
      </c>
      <c r="J9" s="122"/>
      <c r="K9" s="115">
        <f>H9*0.05</f>
        <v>0</v>
      </c>
      <c r="L9" s="123" t="e">
        <f>L7/H9</f>
        <v>#DIV/0!</v>
      </c>
      <c r="M9" s="124" t="e">
        <f>M7/H9</f>
        <v>#DIV/0!</v>
      </c>
      <c r="P9" s="125"/>
      <c r="S9" s="126" t="s">
        <v>6520</v>
      </c>
      <c r="T9" s="127" t="s">
        <v>6521</v>
      </c>
      <c r="U9" s="127" t="s">
        <v>6522</v>
      </c>
      <c r="V9" s="128" t="s">
        <v>6523</v>
      </c>
      <c r="W9" s="129" t="s">
        <v>6520</v>
      </c>
      <c r="X9" s="130" t="s">
        <v>6521</v>
      </c>
      <c r="Y9" s="130" t="s">
        <v>6522</v>
      </c>
      <c r="Z9" s="131" t="s">
        <v>6523</v>
      </c>
      <c r="AA9" s="129" t="s">
        <v>6520</v>
      </c>
      <c r="AB9" s="130" t="s">
        <v>6521</v>
      </c>
      <c r="AC9" s="130" t="s">
        <v>6522</v>
      </c>
      <c r="AD9" s="131" t="s">
        <v>6523</v>
      </c>
      <c r="AF9" s="132"/>
      <c r="AG9" s="133"/>
      <c r="AH9" s="133"/>
      <c r="AI9" s="134"/>
      <c r="AJ9" s="132"/>
      <c r="AK9" s="133"/>
      <c r="AL9" s="133"/>
      <c r="AM9" s="134"/>
    </row>
    <row r="10" spans="1:39" s="102" customFormat="1" ht="6" customHeight="1">
      <c r="A10" s="135"/>
      <c r="B10" s="94"/>
      <c r="C10" s="108"/>
      <c r="D10" s="109"/>
      <c r="E10" s="94"/>
      <c r="F10" s="136"/>
      <c r="G10" s="136"/>
      <c r="H10" s="137"/>
      <c r="I10" s="137"/>
      <c r="J10" s="138"/>
      <c r="K10" s="104"/>
      <c r="L10" s="110"/>
      <c r="M10" s="111"/>
      <c r="S10" s="139"/>
      <c r="V10" s="140"/>
      <c r="W10" s="141"/>
      <c r="X10" s="142"/>
      <c r="Y10" s="142"/>
      <c r="Z10" s="143"/>
      <c r="AA10" s="141"/>
      <c r="AB10" s="142"/>
      <c r="AC10" s="142"/>
      <c r="AD10" s="143"/>
      <c r="AF10" s="139"/>
      <c r="AI10" s="140"/>
      <c r="AJ10" s="139"/>
      <c r="AM10" s="140"/>
    </row>
    <row r="11" spans="1:39" s="102" customFormat="1" ht="16.5" customHeight="1" thickBot="1">
      <c r="A11" s="144" t="s">
        <v>274</v>
      </c>
      <c r="B11" s="145"/>
      <c r="C11" s="145"/>
      <c r="D11" s="146" t="s">
        <v>6480</v>
      </c>
      <c r="E11" s="145"/>
      <c r="F11" s="480" t="s">
        <v>486</v>
      </c>
      <c r="G11" s="480"/>
      <c r="H11" s="147">
        <f>H9/H7</f>
        <v>0</v>
      </c>
      <c r="I11" s="147"/>
      <c r="J11" s="148"/>
      <c r="K11" s="149"/>
      <c r="L11" s="150"/>
      <c r="M11" s="151"/>
      <c r="P11" s="152"/>
      <c r="S11" s="153" t="s">
        <v>6516</v>
      </c>
      <c r="T11" s="83" t="s">
        <v>6517</v>
      </c>
      <c r="U11" s="83" t="s">
        <v>6518</v>
      </c>
      <c r="V11" s="154" t="s">
        <v>6519</v>
      </c>
      <c r="W11" s="153" t="s">
        <v>6516</v>
      </c>
      <c r="X11" s="83" t="s">
        <v>6517</v>
      </c>
      <c r="Y11" s="83" t="s">
        <v>6518</v>
      </c>
      <c r="Z11" s="154" t="s">
        <v>6519</v>
      </c>
      <c r="AA11" s="153" t="s">
        <v>6516</v>
      </c>
      <c r="AB11" s="83" t="s">
        <v>6517</v>
      </c>
      <c r="AC11" s="83" t="s">
        <v>6518</v>
      </c>
      <c r="AD11" s="154" t="s">
        <v>6519</v>
      </c>
      <c r="AF11" s="139" t="s">
        <v>6537</v>
      </c>
      <c r="AG11" s="102" t="s">
        <v>6538</v>
      </c>
      <c r="AH11" s="102" t="s">
        <v>6539</v>
      </c>
      <c r="AI11" s="140" t="s">
        <v>6540</v>
      </c>
      <c r="AJ11" s="139" t="s">
        <v>6537</v>
      </c>
      <c r="AK11" s="102" t="s">
        <v>6538</v>
      </c>
      <c r="AL11" s="102" t="s">
        <v>6539</v>
      </c>
      <c r="AM11" s="140" t="s">
        <v>6540</v>
      </c>
    </row>
    <row r="12" spans="1:39" ht="3" customHeight="1" hidden="1" thickBot="1">
      <c r="A12" s="155"/>
      <c r="B12" s="156"/>
      <c r="C12" s="157"/>
      <c r="D12" s="158"/>
      <c r="E12" s="159"/>
      <c r="F12" s="85"/>
      <c r="G12" s="159"/>
      <c r="H12" s="159"/>
      <c r="I12" s="159"/>
      <c r="J12" s="160"/>
      <c r="K12" s="161" t="s">
        <v>6</v>
      </c>
      <c r="S12" s="153"/>
      <c r="V12" s="154"/>
      <c r="W12" s="141"/>
      <c r="X12" s="142"/>
      <c r="Y12" s="142"/>
      <c r="Z12" s="143"/>
      <c r="AA12" s="153"/>
      <c r="AD12" s="154"/>
      <c r="AF12" s="153"/>
      <c r="AI12" s="154"/>
      <c r="AJ12" s="153"/>
      <c r="AM12" s="154"/>
    </row>
    <row r="13" spans="1:39" s="171" customFormat="1" ht="39.75" customHeight="1" thickBot="1">
      <c r="A13" s="5" t="s">
        <v>275</v>
      </c>
      <c r="B13" s="5" t="s">
        <v>282</v>
      </c>
      <c r="C13" s="162" t="s">
        <v>8</v>
      </c>
      <c r="D13" s="163" t="s">
        <v>491</v>
      </c>
      <c r="E13" s="164" t="s">
        <v>10</v>
      </c>
      <c r="F13" s="165" t="s">
        <v>11</v>
      </c>
      <c r="G13" s="78" t="s">
        <v>494</v>
      </c>
      <c r="H13" s="166" t="s">
        <v>6515</v>
      </c>
      <c r="I13" s="166" t="s">
        <v>6514</v>
      </c>
      <c r="J13" s="167" t="s">
        <v>12</v>
      </c>
      <c r="K13" s="168"/>
      <c r="L13" s="169"/>
      <c r="M13" s="170"/>
      <c r="S13" s="172"/>
      <c r="T13" s="173"/>
      <c r="U13" s="173"/>
      <c r="V13" s="174"/>
      <c r="W13" s="141"/>
      <c r="X13" s="142"/>
      <c r="Y13" s="142"/>
      <c r="Z13" s="143"/>
      <c r="AA13" s="175"/>
      <c r="AD13" s="176"/>
      <c r="AF13" s="175"/>
      <c r="AI13" s="176"/>
      <c r="AJ13" s="175"/>
      <c r="AM13" s="176"/>
    </row>
    <row r="14" spans="1:39" s="185" customFormat="1" ht="18.75" customHeight="1" thickBot="1">
      <c r="A14" s="489">
        <v>1</v>
      </c>
      <c r="B14" s="490"/>
      <c r="C14" s="177"/>
      <c r="D14" s="178" t="s">
        <v>6439</v>
      </c>
      <c r="E14" s="179">
        <f>E15</f>
        <v>0</v>
      </c>
      <c r="F14" s="179"/>
      <c r="G14" s="179"/>
      <c r="H14" s="180"/>
      <c r="I14" s="180">
        <f>I15</f>
        <v>0</v>
      </c>
      <c r="J14" s="181" t="e">
        <f>E14/$G$101</f>
        <v>#DIV/0!</v>
      </c>
      <c r="K14" s="182"/>
      <c r="L14" s="183"/>
      <c r="M14" s="184"/>
      <c r="N14" s="93" t="e">
        <f>SUM(L16:L17)</f>
        <v>#DIV/0!</v>
      </c>
      <c r="O14" s="93" t="e">
        <f>SUM(M16:M17)</f>
        <v>#DIV/0!</v>
      </c>
      <c r="S14" s="186" t="e">
        <f>ROUND(SUM(AA15:AA17)/$I$14,4)</f>
        <v>#DIV/0!</v>
      </c>
      <c r="T14" s="187" t="e">
        <f>ROUND(SUM(AB15:AB17)/$I$14,4)</f>
        <v>#DIV/0!</v>
      </c>
      <c r="U14" s="187" t="e">
        <f>ROUND(SUM(AC15:AC17)/$I$14,4)</f>
        <v>#DIV/0!</v>
      </c>
      <c r="V14" s="188" t="e">
        <f>ROUND(SUM(AD15:AD17)/$I$14,4)</f>
        <v>#DIV/0!</v>
      </c>
      <c r="W14" s="141"/>
      <c r="X14" s="142"/>
      <c r="Y14" s="142"/>
      <c r="Z14" s="143"/>
      <c r="AA14" s="189"/>
      <c r="AD14" s="190"/>
      <c r="AF14" s="191">
        <f>SUM(AF15:AF17)</f>
        <v>0</v>
      </c>
      <c r="AG14" s="192">
        <f>SUM(AG15:AG17)</f>
        <v>0</v>
      </c>
      <c r="AH14" s="192">
        <f>SUM(AH15:AH17)</f>
        <v>0</v>
      </c>
      <c r="AI14" s="193">
        <f>SUM(AI15:AI17)</f>
        <v>0</v>
      </c>
      <c r="AJ14" s="172" t="e">
        <f>AF102</f>
        <v>#DIV/0!</v>
      </c>
      <c r="AK14" s="173" t="e">
        <f>AG102</f>
        <v>#DIV/0!</v>
      </c>
      <c r="AL14" s="173" t="e">
        <f>AH102</f>
        <v>#DIV/0!</v>
      </c>
      <c r="AM14" s="174" t="e">
        <f>AI102</f>
        <v>#DIV/0!</v>
      </c>
    </row>
    <row r="15" spans="1:39" ht="13.5" customHeight="1" outlineLevel="1">
      <c r="A15" s="487" t="s">
        <v>15</v>
      </c>
      <c r="B15" s="488"/>
      <c r="C15" s="194"/>
      <c r="D15" s="195" t="s">
        <v>6439</v>
      </c>
      <c r="E15" s="196">
        <f>SUM(H16:H17)</f>
        <v>0</v>
      </c>
      <c r="F15" s="196"/>
      <c r="G15" s="196"/>
      <c r="H15" s="196"/>
      <c r="I15" s="196">
        <f>SUM(I16:I17)</f>
        <v>0</v>
      </c>
      <c r="J15" s="197" t="e">
        <f>E15/$G$101</f>
        <v>#DIV/0!</v>
      </c>
      <c r="K15" s="182"/>
      <c r="L15" s="198"/>
      <c r="M15" s="199"/>
      <c r="S15" s="172"/>
      <c r="T15" s="173"/>
      <c r="U15" s="173"/>
      <c r="V15" s="174"/>
      <c r="W15" s="141"/>
      <c r="X15" s="142"/>
      <c r="Y15" s="142"/>
      <c r="Z15" s="143"/>
      <c r="AA15" s="153"/>
      <c r="AD15" s="154"/>
      <c r="AF15" s="153"/>
      <c r="AI15" s="154"/>
      <c r="AJ15" s="153"/>
      <c r="AM15" s="154"/>
    </row>
    <row r="16" spans="1:39" ht="12.75" outlineLevel="1">
      <c r="A16" s="45" t="s">
        <v>16</v>
      </c>
      <c r="B16" s="47" t="s">
        <v>17</v>
      </c>
      <c r="C16" s="200"/>
      <c r="D16" s="201" t="s">
        <v>6438</v>
      </c>
      <c r="E16" s="536" t="s">
        <v>6592</v>
      </c>
      <c r="F16" s="203">
        <v>1</v>
      </c>
      <c r="G16" s="317"/>
      <c r="H16" s="33">
        <f>ROUND(_xlfn.IFERROR(F16*G16," - "),2)</f>
        <v>0</v>
      </c>
      <c r="I16" s="74">
        <f>ROUND(ROUND(G16*(1+$F$102),2)*F16,2)</f>
        <v>0</v>
      </c>
      <c r="J16" s="204" t="e">
        <f>H16/$G$101</f>
        <v>#DIV/0!</v>
      </c>
      <c r="K16" s="182"/>
      <c r="L16" s="198" t="e">
        <f>I16*L9</f>
        <v>#DIV/0!</v>
      </c>
      <c r="M16" s="199" t="e">
        <f>I16-L16</f>
        <v>#DIV/0!</v>
      </c>
      <c r="S16" s="172">
        <v>0.22776787623745004</v>
      </c>
      <c r="T16" s="173">
        <v>0.18023381177168482</v>
      </c>
      <c r="U16" s="173">
        <v>0.17703267169166284</v>
      </c>
      <c r="V16" s="174">
        <v>0.41496564029920247</v>
      </c>
      <c r="W16" s="141">
        <f>S16</f>
        <v>0.22776787623745004</v>
      </c>
      <c r="X16" s="142">
        <f aca="true" t="shared" si="0" ref="X16:Z17">T16</f>
        <v>0.18023381177168482</v>
      </c>
      <c r="Y16" s="142">
        <f t="shared" si="0"/>
        <v>0.17703267169166284</v>
      </c>
      <c r="Z16" s="143">
        <f t="shared" si="0"/>
        <v>0.41496564029920247</v>
      </c>
      <c r="AA16" s="205">
        <f>S16*I16</f>
        <v>0</v>
      </c>
      <c r="AB16" s="93">
        <f>T16*I16</f>
        <v>0</v>
      </c>
      <c r="AC16" s="93">
        <f>U16*I16</f>
        <v>0</v>
      </c>
      <c r="AD16" s="206">
        <f>V16*I16</f>
        <v>0</v>
      </c>
      <c r="AF16" s="205">
        <f aca="true" t="shared" si="1" ref="AF16:AI17">AA16</f>
        <v>0</v>
      </c>
      <c r="AG16" s="93">
        <f t="shared" si="1"/>
        <v>0</v>
      </c>
      <c r="AH16" s="93">
        <f t="shared" si="1"/>
        <v>0</v>
      </c>
      <c r="AI16" s="206">
        <f t="shared" si="1"/>
        <v>0</v>
      </c>
      <c r="AJ16" s="153"/>
      <c r="AM16" s="154"/>
    </row>
    <row r="17" spans="1:39" ht="13.5" outlineLevel="1" thickBot="1">
      <c r="A17" s="50" t="s">
        <v>6441</v>
      </c>
      <c r="B17" s="48" t="s">
        <v>6440</v>
      </c>
      <c r="C17" s="207"/>
      <c r="D17" s="535" t="s">
        <v>6591</v>
      </c>
      <c r="E17" s="537" t="s">
        <v>6592</v>
      </c>
      <c r="F17" s="210">
        <v>1</v>
      </c>
      <c r="G17" s="318"/>
      <c r="H17" s="49">
        <f>ROUND(_xlfn.IFERROR(F17*G17," - "),2)</f>
        <v>0</v>
      </c>
      <c r="I17" s="75">
        <f>ROUND(ROUND(G17*(1+$F$102),2)*F17,2)</f>
        <v>0</v>
      </c>
      <c r="J17" s="211" t="e">
        <f>H17/$G$101</f>
        <v>#DIV/0!</v>
      </c>
      <c r="K17" s="182"/>
      <c r="L17" s="198" t="e">
        <f>L9*I17</f>
        <v>#DIV/0!</v>
      </c>
      <c r="M17" s="199" t="e">
        <f aca="true" t="shared" si="2" ref="M17:M80">I17-L17</f>
        <v>#DIV/0!</v>
      </c>
      <c r="S17" s="172">
        <v>0.22776787623745004</v>
      </c>
      <c r="T17" s="173">
        <v>0.18023381177168482</v>
      </c>
      <c r="U17" s="173">
        <v>0.17703267169166284</v>
      </c>
      <c r="V17" s="174">
        <v>0.41496564029920247</v>
      </c>
      <c r="W17" s="141">
        <f>S17</f>
        <v>0.22776787623745004</v>
      </c>
      <c r="X17" s="142">
        <f t="shared" si="0"/>
        <v>0.18023381177168482</v>
      </c>
      <c r="Y17" s="142">
        <f t="shared" si="0"/>
        <v>0.17703267169166284</v>
      </c>
      <c r="Z17" s="143">
        <f t="shared" si="0"/>
        <v>0.41496564029920247</v>
      </c>
      <c r="AA17" s="205">
        <f>S17*I17</f>
        <v>0</v>
      </c>
      <c r="AB17" s="93">
        <f>T17*I17</f>
        <v>0</v>
      </c>
      <c r="AC17" s="93">
        <f>U17*I17</f>
        <v>0</v>
      </c>
      <c r="AD17" s="206">
        <f>V17*I17</f>
        <v>0</v>
      </c>
      <c r="AF17" s="205">
        <f t="shared" si="1"/>
        <v>0</v>
      </c>
      <c r="AG17" s="93">
        <f t="shared" si="1"/>
        <v>0</v>
      </c>
      <c r="AH17" s="93">
        <f t="shared" si="1"/>
        <v>0</v>
      </c>
      <c r="AI17" s="206">
        <f t="shared" si="1"/>
        <v>0</v>
      </c>
      <c r="AJ17" s="153"/>
      <c r="AM17" s="154"/>
    </row>
    <row r="18" spans="1:39" s="185" customFormat="1" ht="15.75" thickBot="1">
      <c r="A18" s="489">
        <v>2</v>
      </c>
      <c r="B18" s="490"/>
      <c r="C18" s="177"/>
      <c r="D18" s="178" t="s">
        <v>6457</v>
      </c>
      <c r="E18" s="179">
        <f>E19</f>
        <v>0</v>
      </c>
      <c r="F18" s="179"/>
      <c r="G18" s="179"/>
      <c r="H18" s="180"/>
      <c r="I18" s="180">
        <f>I19</f>
        <v>0</v>
      </c>
      <c r="J18" s="181" t="e">
        <f>E18/$G$101</f>
        <v>#DIV/0!</v>
      </c>
      <c r="K18" s="182"/>
      <c r="L18" s="183"/>
      <c r="M18" s="199"/>
      <c r="N18" s="93" t="e">
        <f>SUM(L20:L21)</f>
        <v>#DIV/0!</v>
      </c>
      <c r="O18" s="93" t="e">
        <f>SUM(M20:M21)</f>
        <v>#DIV/0!</v>
      </c>
      <c r="S18" s="186" t="e">
        <f>ROUND(SUM(AA19:AA21)/$I$18,4)</f>
        <v>#DIV/0!</v>
      </c>
      <c r="T18" s="187" t="e">
        <f>ROUND(SUM(AB19:AB21)/$I$18,4)</f>
        <v>#DIV/0!</v>
      </c>
      <c r="U18" s="187" t="e">
        <f>ROUND(SUM(AC19:AC21)/$I$18,4)</f>
        <v>#DIV/0!</v>
      </c>
      <c r="V18" s="188" t="e">
        <f>ROUND(SUM(AD19:AD21)/$I$18,4)</f>
        <v>#DIV/0!</v>
      </c>
      <c r="W18" s="191"/>
      <c r="X18" s="192"/>
      <c r="Y18" s="192"/>
      <c r="Z18" s="193"/>
      <c r="AA18" s="212" t="e">
        <f>S18*I18</f>
        <v>#DIV/0!</v>
      </c>
      <c r="AB18" s="213" t="e">
        <f>T18*I18</f>
        <v>#DIV/0!</v>
      </c>
      <c r="AC18" s="213" t="e">
        <f>U18*I18</f>
        <v>#DIV/0!</v>
      </c>
      <c r="AD18" s="214" t="e">
        <f>V18*I18</f>
        <v>#DIV/0!</v>
      </c>
      <c r="AF18" s="191">
        <f>SUM(AF19:AF21)</f>
        <v>0</v>
      </c>
      <c r="AG18" s="192">
        <f>SUM(AG19:AG21)</f>
        <v>0</v>
      </c>
      <c r="AH18" s="192">
        <f>SUM(AH19:AH21)</f>
        <v>0</v>
      </c>
      <c r="AI18" s="193">
        <f>SUM(AI19:AI21)</f>
        <v>0</v>
      </c>
      <c r="AJ18" s="172" t="e">
        <f>AF18/$I18</f>
        <v>#DIV/0!</v>
      </c>
      <c r="AK18" s="173" t="e">
        <f>AG18/$I18</f>
        <v>#DIV/0!</v>
      </c>
      <c r="AL18" s="173" t="e">
        <f>AH18/$I18</f>
        <v>#DIV/0!</v>
      </c>
      <c r="AM18" s="174" t="e">
        <f>AI18/$I18</f>
        <v>#DIV/0!</v>
      </c>
    </row>
    <row r="19" spans="1:39" ht="13.5" customHeight="1" outlineLevel="1">
      <c r="A19" s="487" t="s">
        <v>20</v>
      </c>
      <c r="B19" s="488"/>
      <c r="C19" s="194"/>
      <c r="D19" s="195" t="str">
        <f>D18</f>
        <v>PROJETOS EXECUTIVOS</v>
      </c>
      <c r="E19" s="196">
        <f>SUM(H20:H21)</f>
        <v>0</v>
      </c>
      <c r="F19" s="196"/>
      <c r="G19" s="196"/>
      <c r="H19" s="196"/>
      <c r="I19" s="196">
        <f>SUM(I20:I21)</f>
        <v>0</v>
      </c>
      <c r="J19" s="197" t="e">
        <f>E19/$G$101</f>
        <v>#DIV/0!</v>
      </c>
      <c r="K19" s="82"/>
      <c r="L19" s="215"/>
      <c r="M19" s="199"/>
      <c r="S19" s="172"/>
      <c r="T19" s="173"/>
      <c r="U19" s="173"/>
      <c r="V19" s="174"/>
      <c r="W19" s="141"/>
      <c r="X19" s="142"/>
      <c r="Y19" s="142"/>
      <c r="Z19" s="143"/>
      <c r="AA19" s="153"/>
      <c r="AD19" s="154"/>
      <c r="AF19" s="153"/>
      <c r="AI19" s="154"/>
      <c r="AJ19" s="153"/>
      <c r="AM19" s="154"/>
    </row>
    <row r="20" spans="1:39" ht="12.75" outlineLevel="1">
      <c r="A20" s="56" t="s">
        <v>21</v>
      </c>
      <c r="B20" s="216">
        <v>30400</v>
      </c>
      <c r="C20" s="217" t="s">
        <v>6544</v>
      </c>
      <c r="D20" s="218" t="s">
        <v>6545</v>
      </c>
      <c r="E20" s="219" t="s">
        <v>6546</v>
      </c>
      <c r="F20" s="220">
        <v>341</v>
      </c>
      <c r="G20" s="319"/>
      <c r="H20" s="57">
        <f>ROUND(_xlfn.IFERROR(F20*G20," - "),2)</f>
        <v>0</v>
      </c>
      <c r="I20" s="74">
        <f>ROUND(ROUND(G20*(1+$F$102),2)*F20,2)</f>
        <v>0</v>
      </c>
      <c r="J20" s="221" t="e">
        <f>H20/$G$101</f>
        <v>#DIV/0!</v>
      </c>
      <c r="K20" s="82"/>
      <c r="L20" s="198" t="e">
        <f>I20*$L$9</f>
        <v>#DIV/0!</v>
      </c>
      <c r="M20" s="199" t="e">
        <f t="shared" si="2"/>
        <v>#DIV/0!</v>
      </c>
      <c r="N20" s="93"/>
      <c r="S20" s="172">
        <v>0.25</v>
      </c>
      <c r="T20" s="173">
        <v>0.25</v>
      </c>
      <c r="U20" s="173">
        <v>0.25</v>
      </c>
      <c r="V20" s="174">
        <v>0.25</v>
      </c>
      <c r="W20" s="141">
        <f aca="true" t="shared" si="3" ref="W20:W51">S20*F20</f>
        <v>85.25</v>
      </c>
      <c r="X20" s="142">
        <f aca="true" t="shared" si="4" ref="X20:X51">T20*F20</f>
        <v>85.25</v>
      </c>
      <c r="Y20" s="142">
        <f aca="true" t="shared" si="5" ref="Y20:Y51">U20*F20</f>
        <v>85.25</v>
      </c>
      <c r="Z20" s="143">
        <f aca="true" t="shared" si="6" ref="Z20:Z51">V20*F20</f>
        <v>85.25</v>
      </c>
      <c r="AA20" s="205">
        <f aca="true" t="shared" si="7" ref="AA20:AA51">S20*I20</f>
        <v>0</v>
      </c>
      <c r="AB20" s="93">
        <f aca="true" t="shared" si="8" ref="AB20:AB51">T20*I20</f>
        <v>0</v>
      </c>
      <c r="AC20" s="93">
        <f aca="true" t="shared" si="9" ref="AC20:AC51">U20*I20</f>
        <v>0</v>
      </c>
      <c r="AD20" s="206">
        <f aca="true" t="shared" si="10" ref="AD20:AD51">V20*I20</f>
        <v>0</v>
      </c>
      <c r="AF20" s="205">
        <f>SUM(AA20:AD20)</f>
        <v>0</v>
      </c>
      <c r="AI20" s="154"/>
      <c r="AJ20" s="153"/>
      <c r="AM20" s="154"/>
    </row>
    <row r="21" spans="1:39" ht="13.5" outlineLevel="1" thickBot="1">
      <c r="A21" s="56" t="s">
        <v>6492</v>
      </c>
      <c r="B21" s="216">
        <v>35318</v>
      </c>
      <c r="C21" s="217" t="s">
        <v>6544</v>
      </c>
      <c r="D21" s="218" t="s">
        <v>6547</v>
      </c>
      <c r="E21" s="219" t="s">
        <v>6548</v>
      </c>
      <c r="F21" s="220">
        <v>3</v>
      </c>
      <c r="G21" s="319"/>
      <c r="H21" s="57">
        <f>ROUND(_xlfn.IFERROR(F21*G21," - "),2)</f>
        <v>0</v>
      </c>
      <c r="I21" s="75">
        <f>ROUND(ROUND(G21*(1+$F$102),2)*F21,2)</f>
        <v>0</v>
      </c>
      <c r="J21" s="221" t="e">
        <f>H21/$G$101</f>
        <v>#DIV/0!</v>
      </c>
      <c r="K21" s="182"/>
      <c r="L21" s="198" t="e">
        <f>I21*$L$9</f>
        <v>#DIV/0!</v>
      </c>
      <c r="M21" s="199" t="e">
        <f t="shared" si="2"/>
        <v>#DIV/0!</v>
      </c>
      <c r="N21" s="93"/>
      <c r="S21" s="172">
        <v>0.25</v>
      </c>
      <c r="T21" s="173">
        <v>0.25</v>
      </c>
      <c r="U21" s="173">
        <v>0.25</v>
      </c>
      <c r="V21" s="174">
        <v>0.25</v>
      </c>
      <c r="W21" s="141">
        <f t="shared" si="3"/>
        <v>0.75</v>
      </c>
      <c r="X21" s="142">
        <f t="shared" si="4"/>
        <v>0.75</v>
      </c>
      <c r="Y21" s="142">
        <f t="shared" si="5"/>
        <v>0.75</v>
      </c>
      <c r="Z21" s="143">
        <f t="shared" si="6"/>
        <v>0.75</v>
      </c>
      <c r="AA21" s="205">
        <f t="shared" si="7"/>
        <v>0</v>
      </c>
      <c r="AB21" s="93">
        <f t="shared" si="8"/>
        <v>0</v>
      </c>
      <c r="AC21" s="93">
        <f t="shared" si="9"/>
        <v>0</v>
      </c>
      <c r="AD21" s="206">
        <f t="shared" si="10"/>
        <v>0</v>
      </c>
      <c r="AF21" s="205">
        <f>SUM(AA21:AD21)</f>
        <v>0</v>
      </c>
      <c r="AI21" s="154"/>
      <c r="AJ21" s="153"/>
      <c r="AM21" s="154"/>
    </row>
    <row r="22" spans="1:39" s="185" customFormat="1" ht="15.75" customHeight="1" thickBot="1">
      <c r="A22" s="475">
        <v>3</v>
      </c>
      <c r="B22" s="479"/>
      <c r="C22" s="222"/>
      <c r="D22" s="178" t="s">
        <v>499</v>
      </c>
      <c r="E22" s="179">
        <f>E23+E29+E33+E43</f>
        <v>0</v>
      </c>
      <c r="F22" s="179"/>
      <c r="G22" s="179"/>
      <c r="H22" s="180"/>
      <c r="I22" s="180">
        <f>I23+I29+I33+I43</f>
        <v>0</v>
      </c>
      <c r="J22" s="181" t="e">
        <f>E22/$G$101</f>
        <v>#DIV/0!</v>
      </c>
      <c r="K22" s="223"/>
      <c r="L22" s="198"/>
      <c r="M22" s="199"/>
      <c r="N22" s="93" t="e">
        <f>SUM(L23:L49)</f>
        <v>#DIV/0!</v>
      </c>
      <c r="O22" s="93" t="e">
        <f>SUM(M23:M49)</f>
        <v>#DIV/0!</v>
      </c>
      <c r="S22" s="186" t="e">
        <f>ROUND(SUM(AA23:AA49)/$I$22,4)</f>
        <v>#DIV/0!</v>
      </c>
      <c r="T22" s="187" t="e">
        <f>ROUND(SUM(AB23:AB49)/$I$22,4)</f>
        <v>#DIV/0!</v>
      </c>
      <c r="U22" s="187" t="e">
        <f>ROUND(SUM(AC23:AC49)/$I$22,4)</f>
        <v>#DIV/0!</v>
      </c>
      <c r="V22" s="188" t="e">
        <f>ROUND(SUM(AD23:AD49)/$I$22,4)</f>
        <v>#DIV/0!</v>
      </c>
      <c r="W22" s="224" t="e">
        <f t="shared" si="3"/>
        <v>#DIV/0!</v>
      </c>
      <c r="X22" s="225" t="e">
        <f t="shared" si="4"/>
        <v>#DIV/0!</v>
      </c>
      <c r="Y22" s="225" t="e">
        <f t="shared" si="5"/>
        <v>#DIV/0!</v>
      </c>
      <c r="Z22" s="226" t="e">
        <f t="shared" si="6"/>
        <v>#DIV/0!</v>
      </c>
      <c r="AA22" s="212" t="e">
        <f t="shared" si="7"/>
        <v>#DIV/0!</v>
      </c>
      <c r="AB22" s="213" t="e">
        <f t="shared" si="8"/>
        <v>#DIV/0!</v>
      </c>
      <c r="AC22" s="213" t="e">
        <f t="shared" si="9"/>
        <v>#DIV/0!</v>
      </c>
      <c r="AD22" s="214" t="e">
        <f t="shared" si="10"/>
        <v>#DIV/0!</v>
      </c>
      <c r="AF22" s="191">
        <f>SUM(AF23:AF49)</f>
        <v>0</v>
      </c>
      <c r="AG22" s="192">
        <f>SUM(AG23:AG49)</f>
        <v>0</v>
      </c>
      <c r="AH22" s="192">
        <f>SUM(AH23:AH49)</f>
        <v>0</v>
      </c>
      <c r="AI22" s="193">
        <f>SUM(AI23:AI49)</f>
        <v>0</v>
      </c>
      <c r="AJ22" s="172" t="e">
        <f>AF22/$I22</f>
        <v>#DIV/0!</v>
      </c>
      <c r="AK22" s="173" t="e">
        <f>AG22/$I22</f>
        <v>#DIV/0!</v>
      </c>
      <c r="AL22" s="173" t="e">
        <f>AH22/$I22</f>
        <v>#DIV/0!</v>
      </c>
      <c r="AM22" s="174" t="e">
        <f>AI22/$I22</f>
        <v>#DIV/0!</v>
      </c>
    </row>
    <row r="23" spans="1:39" ht="14.25" customHeight="1" outlineLevel="1">
      <c r="A23" s="491" t="s">
        <v>32</v>
      </c>
      <c r="B23" s="492"/>
      <c r="C23" s="227"/>
      <c r="D23" s="228" t="s">
        <v>6437</v>
      </c>
      <c r="E23" s="229">
        <f>SUM(H24:H28)</f>
        <v>0</v>
      </c>
      <c r="F23" s="229"/>
      <c r="G23" s="229"/>
      <c r="H23" s="229"/>
      <c r="I23" s="229">
        <f>SUM(I24:I28)</f>
        <v>0</v>
      </c>
      <c r="J23" s="230" t="e">
        <f>E23/$G$101</f>
        <v>#DIV/0!</v>
      </c>
      <c r="K23" s="125" t="e">
        <f>E23/$E$22</f>
        <v>#DIV/0!</v>
      </c>
      <c r="L23" s="198"/>
      <c r="M23" s="199"/>
      <c r="S23" s="172"/>
      <c r="T23" s="173"/>
      <c r="U23" s="173"/>
      <c r="V23" s="174"/>
      <c r="W23" s="141">
        <f t="shared" si="3"/>
        <v>0</v>
      </c>
      <c r="X23" s="142">
        <f t="shared" si="4"/>
        <v>0</v>
      </c>
      <c r="Y23" s="142">
        <f t="shared" si="5"/>
        <v>0</v>
      </c>
      <c r="Z23" s="143">
        <f t="shared" si="6"/>
        <v>0</v>
      </c>
      <c r="AA23" s="205">
        <f t="shared" si="7"/>
        <v>0</v>
      </c>
      <c r="AB23" s="93">
        <f t="shared" si="8"/>
        <v>0</v>
      </c>
      <c r="AC23" s="93">
        <f t="shared" si="9"/>
        <v>0</v>
      </c>
      <c r="AD23" s="206">
        <f t="shared" si="10"/>
        <v>0</v>
      </c>
      <c r="AF23" s="153"/>
      <c r="AI23" s="154"/>
      <c r="AJ23" s="153"/>
      <c r="AM23" s="154"/>
    </row>
    <row r="24" spans="1:39" ht="12.75" outlineLevel="1">
      <c r="A24" s="62" t="s">
        <v>33</v>
      </c>
      <c r="B24" s="216" t="s">
        <v>6493</v>
      </c>
      <c r="C24" s="200" t="s">
        <v>6544</v>
      </c>
      <c r="D24" s="201" t="s">
        <v>6549</v>
      </c>
      <c r="E24" s="202" t="s">
        <v>6550</v>
      </c>
      <c r="F24" s="203">
        <v>5.12</v>
      </c>
      <c r="G24" s="317"/>
      <c r="H24" s="33">
        <f>ROUND(_xlfn.IFERROR(F24*G24," - "),2)</f>
        <v>0</v>
      </c>
      <c r="I24" s="33">
        <f>ROUND(ROUND(G24*(1+$F$102),2)*F24,2)</f>
        <v>0</v>
      </c>
      <c r="J24" s="204" t="e">
        <f>H24/$G$101</f>
        <v>#DIV/0!</v>
      </c>
      <c r="K24" s="82"/>
      <c r="L24" s="198" t="e">
        <f>I24*$L$9</f>
        <v>#DIV/0!</v>
      </c>
      <c r="M24" s="199" t="e">
        <f t="shared" si="2"/>
        <v>#DIV/0!</v>
      </c>
      <c r="S24" s="172">
        <v>0.25</v>
      </c>
      <c r="T24" s="173">
        <v>0.25</v>
      </c>
      <c r="U24" s="173">
        <v>0.25</v>
      </c>
      <c r="V24" s="174">
        <v>0.25</v>
      </c>
      <c r="W24" s="141">
        <f t="shared" si="3"/>
        <v>1.28</v>
      </c>
      <c r="X24" s="142">
        <f t="shared" si="4"/>
        <v>1.28</v>
      </c>
      <c r="Y24" s="142">
        <f t="shared" si="5"/>
        <v>1.28</v>
      </c>
      <c r="Z24" s="143">
        <f t="shared" si="6"/>
        <v>1.28</v>
      </c>
      <c r="AA24" s="205">
        <f t="shared" si="7"/>
        <v>0</v>
      </c>
      <c r="AB24" s="93">
        <f t="shared" si="8"/>
        <v>0</v>
      </c>
      <c r="AC24" s="93">
        <f t="shared" si="9"/>
        <v>0</v>
      </c>
      <c r="AD24" s="206">
        <f t="shared" si="10"/>
        <v>0</v>
      </c>
      <c r="AF24" s="205">
        <f>SUM(AA24:AD24)</f>
        <v>0</v>
      </c>
      <c r="AI24" s="154"/>
      <c r="AJ24" s="153"/>
      <c r="AM24" s="154"/>
    </row>
    <row r="25" spans="1:39" ht="12.75" outlineLevel="1">
      <c r="A25" s="63" t="s">
        <v>35</v>
      </c>
      <c r="B25" s="59">
        <v>98524</v>
      </c>
      <c r="C25" s="217" t="s">
        <v>6496</v>
      </c>
      <c r="D25" s="218" t="s">
        <v>6551</v>
      </c>
      <c r="E25" s="219" t="s">
        <v>6550</v>
      </c>
      <c r="F25" s="220">
        <v>150</v>
      </c>
      <c r="G25" s="319"/>
      <c r="H25" s="57">
        <f>ROUND(_xlfn.IFERROR(F25*G25," - "),2)</f>
        <v>0</v>
      </c>
      <c r="I25" s="57">
        <f>ROUND(ROUND(G25*(1+$F$102),2)*F25,2)</f>
        <v>0</v>
      </c>
      <c r="J25" s="231" t="e">
        <f>H25/$G$101</f>
        <v>#DIV/0!</v>
      </c>
      <c r="K25" s="82"/>
      <c r="L25" s="198" t="e">
        <f>I25*$L$9</f>
        <v>#DIV/0!</v>
      </c>
      <c r="M25" s="199" t="e">
        <f t="shared" si="2"/>
        <v>#DIV/0!</v>
      </c>
      <c r="S25" s="172">
        <v>0.25</v>
      </c>
      <c r="T25" s="173">
        <v>0.25</v>
      </c>
      <c r="U25" s="173">
        <v>0.25</v>
      </c>
      <c r="V25" s="174">
        <v>0.25</v>
      </c>
      <c r="W25" s="141">
        <f t="shared" si="3"/>
        <v>37.5</v>
      </c>
      <c r="X25" s="142">
        <f t="shared" si="4"/>
        <v>37.5</v>
      </c>
      <c r="Y25" s="142">
        <f t="shared" si="5"/>
        <v>37.5</v>
      </c>
      <c r="Z25" s="143">
        <f t="shared" si="6"/>
        <v>37.5</v>
      </c>
      <c r="AA25" s="205">
        <f t="shared" si="7"/>
        <v>0</v>
      </c>
      <c r="AB25" s="93">
        <f t="shared" si="8"/>
        <v>0</v>
      </c>
      <c r="AC25" s="93">
        <f t="shared" si="9"/>
        <v>0</v>
      </c>
      <c r="AD25" s="206">
        <f t="shared" si="10"/>
        <v>0</v>
      </c>
      <c r="AF25" s="205">
        <f>SUM(AA25:AD25)</f>
        <v>0</v>
      </c>
      <c r="AI25" s="154"/>
      <c r="AJ25" s="153"/>
      <c r="AM25" s="154"/>
    </row>
    <row r="26" spans="1:39" ht="12.75" outlineLevel="1">
      <c r="A26" s="63" t="s">
        <v>37</v>
      </c>
      <c r="B26" s="59" t="s">
        <v>473</v>
      </c>
      <c r="C26" s="217" t="s">
        <v>6534</v>
      </c>
      <c r="D26" s="218" t="s">
        <v>6552</v>
      </c>
      <c r="E26" s="219" t="s">
        <v>6550</v>
      </c>
      <c r="F26" s="220">
        <v>7976.6</v>
      </c>
      <c r="G26" s="319"/>
      <c r="H26" s="57">
        <f>ROUND(_xlfn.IFERROR(F26*G26," - "),2)</f>
        <v>0</v>
      </c>
      <c r="I26" s="57">
        <f>ROUND(ROUND(G26*(1+$F$102),2)*F26,2)</f>
        <v>0</v>
      </c>
      <c r="J26" s="231" t="e">
        <f>H26/$G$101</f>
        <v>#DIV/0!</v>
      </c>
      <c r="K26" s="82"/>
      <c r="L26" s="198" t="e">
        <f>I26*$L$9</f>
        <v>#DIV/0!</v>
      </c>
      <c r="M26" s="199" t="e">
        <f t="shared" si="2"/>
        <v>#DIV/0!</v>
      </c>
      <c r="S26" s="172">
        <v>0.25</v>
      </c>
      <c r="T26" s="173">
        <v>0.25</v>
      </c>
      <c r="U26" s="173">
        <v>0.25</v>
      </c>
      <c r="V26" s="174">
        <v>0.25</v>
      </c>
      <c r="W26" s="141">
        <f t="shared" si="3"/>
        <v>1994.15</v>
      </c>
      <c r="X26" s="142">
        <f t="shared" si="4"/>
        <v>1994.15</v>
      </c>
      <c r="Y26" s="142">
        <f t="shared" si="5"/>
        <v>1994.15</v>
      </c>
      <c r="Z26" s="143">
        <f t="shared" si="6"/>
        <v>1994.15</v>
      </c>
      <c r="AA26" s="205">
        <f t="shared" si="7"/>
        <v>0</v>
      </c>
      <c r="AB26" s="93">
        <f t="shared" si="8"/>
        <v>0</v>
      </c>
      <c r="AC26" s="93">
        <f t="shared" si="9"/>
        <v>0</v>
      </c>
      <c r="AD26" s="206">
        <f t="shared" si="10"/>
        <v>0</v>
      </c>
      <c r="AF26" s="205">
        <f>SUM(AA26:AD26)</f>
        <v>0</v>
      </c>
      <c r="AI26" s="154"/>
      <c r="AJ26" s="153"/>
      <c r="AM26" s="154"/>
    </row>
    <row r="27" spans="1:39" ht="25.5" outlineLevel="1">
      <c r="A27" s="63" t="s">
        <v>38</v>
      </c>
      <c r="B27" s="60">
        <v>95875</v>
      </c>
      <c r="C27" s="217" t="s">
        <v>6496</v>
      </c>
      <c r="D27" s="218" t="s">
        <v>6553</v>
      </c>
      <c r="E27" s="219" t="s">
        <v>6554</v>
      </c>
      <c r="F27" s="220">
        <v>351</v>
      </c>
      <c r="G27" s="319"/>
      <c r="H27" s="57">
        <f>ROUND(_xlfn.IFERROR(F27*G27," - "),2)</f>
        <v>0</v>
      </c>
      <c r="I27" s="57">
        <f>ROUND(ROUND(G27*(1+$F$102),2)*F27,2)</f>
        <v>0</v>
      </c>
      <c r="J27" s="231" t="e">
        <f>H27/$G$101</f>
        <v>#DIV/0!</v>
      </c>
      <c r="K27" s="182"/>
      <c r="L27" s="198" t="e">
        <f>I27*$L$9</f>
        <v>#DIV/0!</v>
      </c>
      <c r="M27" s="199" t="e">
        <f t="shared" si="2"/>
        <v>#DIV/0!</v>
      </c>
      <c r="S27" s="172">
        <v>0.25</v>
      </c>
      <c r="T27" s="173">
        <v>0.25</v>
      </c>
      <c r="U27" s="173">
        <v>0.25</v>
      </c>
      <c r="V27" s="174">
        <v>0.25</v>
      </c>
      <c r="W27" s="141">
        <f t="shared" si="3"/>
        <v>87.75</v>
      </c>
      <c r="X27" s="142">
        <f t="shared" si="4"/>
        <v>87.75</v>
      </c>
      <c r="Y27" s="142">
        <f t="shared" si="5"/>
        <v>87.75</v>
      </c>
      <c r="Z27" s="143">
        <f t="shared" si="6"/>
        <v>87.75</v>
      </c>
      <c r="AA27" s="205">
        <f t="shared" si="7"/>
        <v>0</v>
      </c>
      <c r="AB27" s="93">
        <f t="shared" si="8"/>
        <v>0</v>
      </c>
      <c r="AC27" s="93">
        <f t="shared" si="9"/>
        <v>0</v>
      </c>
      <c r="AD27" s="206">
        <f t="shared" si="10"/>
        <v>0</v>
      </c>
      <c r="AF27" s="205">
        <f>SUM(AA27:AD27)</f>
        <v>0</v>
      </c>
      <c r="AI27" s="154"/>
      <c r="AJ27" s="153"/>
      <c r="AM27" s="154"/>
    </row>
    <row r="28" spans="1:39" ht="12.75" outlineLevel="1">
      <c r="A28" s="64" t="s">
        <v>39</v>
      </c>
      <c r="B28" s="61" t="s">
        <v>487</v>
      </c>
      <c r="C28" s="207" t="s">
        <v>6534</v>
      </c>
      <c r="D28" s="208" t="s">
        <v>6555</v>
      </c>
      <c r="E28" s="209" t="s">
        <v>6556</v>
      </c>
      <c r="F28" s="210">
        <v>19.5</v>
      </c>
      <c r="G28" s="318"/>
      <c r="H28" s="49">
        <f>ROUND(_xlfn.IFERROR(F28*G28," - "),2)</f>
        <v>0</v>
      </c>
      <c r="I28" s="49">
        <f>ROUND(ROUND(G28*(1+$F$102),2)*F28,2)</f>
        <v>0</v>
      </c>
      <c r="J28" s="211" t="e">
        <f>H28/$G$101</f>
        <v>#DIV/0!</v>
      </c>
      <c r="K28" s="182"/>
      <c r="L28" s="198" t="e">
        <f>I28*$L$9</f>
        <v>#DIV/0!</v>
      </c>
      <c r="M28" s="199" t="e">
        <f t="shared" si="2"/>
        <v>#DIV/0!</v>
      </c>
      <c r="S28" s="172">
        <v>0.25</v>
      </c>
      <c r="T28" s="173">
        <v>0.25</v>
      </c>
      <c r="U28" s="173">
        <v>0.25</v>
      </c>
      <c r="V28" s="174">
        <v>0.25</v>
      </c>
      <c r="W28" s="141">
        <f t="shared" si="3"/>
        <v>4.875</v>
      </c>
      <c r="X28" s="142">
        <f t="shared" si="4"/>
        <v>4.875</v>
      </c>
      <c r="Y28" s="142">
        <f t="shared" si="5"/>
        <v>4.875</v>
      </c>
      <c r="Z28" s="143">
        <f t="shared" si="6"/>
        <v>4.875</v>
      </c>
      <c r="AA28" s="205">
        <f t="shared" si="7"/>
        <v>0</v>
      </c>
      <c r="AB28" s="93">
        <f t="shared" si="8"/>
        <v>0</v>
      </c>
      <c r="AC28" s="93">
        <f t="shared" si="9"/>
        <v>0</v>
      </c>
      <c r="AD28" s="206">
        <f t="shared" si="10"/>
        <v>0</v>
      </c>
      <c r="AF28" s="205">
        <f>SUM(AA28:AD28)</f>
        <v>0</v>
      </c>
      <c r="AI28" s="154"/>
      <c r="AJ28" s="153"/>
      <c r="AM28" s="154"/>
    </row>
    <row r="29" spans="1:39" s="185" customFormat="1" ht="14.25" customHeight="1" outlineLevel="1">
      <c r="A29" s="481" t="s">
        <v>46</v>
      </c>
      <c r="B29" s="482"/>
      <c r="C29" s="227"/>
      <c r="D29" s="228" t="s">
        <v>6442</v>
      </c>
      <c r="E29" s="229">
        <f>SUM(H30:H32)</f>
        <v>0</v>
      </c>
      <c r="F29" s="229"/>
      <c r="G29" s="229"/>
      <c r="H29" s="229"/>
      <c r="I29" s="229">
        <f>SUM(I30:I32)</f>
        <v>0</v>
      </c>
      <c r="J29" s="230" t="e">
        <f>E29/$G$101</f>
        <v>#DIV/0!</v>
      </c>
      <c r="K29" s="125" t="e">
        <f>E29/$E$22</f>
        <v>#DIV/0!</v>
      </c>
      <c r="L29" s="198"/>
      <c r="M29" s="199"/>
      <c r="N29" s="83"/>
      <c r="S29" s="172"/>
      <c r="T29" s="173"/>
      <c r="U29" s="173"/>
      <c r="V29" s="174"/>
      <c r="W29" s="141">
        <f t="shared" si="3"/>
        <v>0</v>
      </c>
      <c r="X29" s="142">
        <f t="shared" si="4"/>
        <v>0</v>
      </c>
      <c r="Y29" s="142">
        <f t="shared" si="5"/>
        <v>0</v>
      </c>
      <c r="Z29" s="143">
        <f t="shared" si="6"/>
        <v>0</v>
      </c>
      <c r="AA29" s="205">
        <f t="shared" si="7"/>
        <v>0</v>
      </c>
      <c r="AB29" s="93">
        <f t="shared" si="8"/>
        <v>0</v>
      </c>
      <c r="AC29" s="93">
        <f t="shared" si="9"/>
        <v>0</v>
      </c>
      <c r="AD29" s="206">
        <f t="shared" si="10"/>
        <v>0</v>
      </c>
      <c r="AF29" s="189"/>
      <c r="AI29" s="190"/>
      <c r="AJ29" s="189"/>
      <c r="AM29" s="190"/>
    </row>
    <row r="30" spans="1:39" ht="25.5" outlineLevel="1">
      <c r="A30" s="51" t="s">
        <v>6445</v>
      </c>
      <c r="B30" s="216">
        <v>51000</v>
      </c>
      <c r="C30" s="232" t="s">
        <v>6544</v>
      </c>
      <c r="D30" s="233" t="s">
        <v>6557</v>
      </c>
      <c r="E30" s="234" t="s">
        <v>6550</v>
      </c>
      <c r="F30" s="235">
        <v>5556</v>
      </c>
      <c r="G30" s="320"/>
      <c r="H30" s="1">
        <f>ROUND(_xlfn.IFERROR(F30*G30," - "),2)</f>
        <v>0</v>
      </c>
      <c r="I30" s="65">
        <f>ROUND(ROUND(G30*(1+$F$102),2)*F30,2)</f>
        <v>0</v>
      </c>
      <c r="J30" s="236" t="e">
        <f>H30/$G$101</f>
        <v>#DIV/0!</v>
      </c>
      <c r="K30" s="182"/>
      <c r="L30" s="198" t="e">
        <f>I30*$L$9</f>
        <v>#DIV/0!</v>
      </c>
      <c r="M30" s="199" t="e">
        <f t="shared" si="2"/>
        <v>#DIV/0!</v>
      </c>
      <c r="S30" s="172">
        <v>0.2680930768676608</v>
      </c>
      <c r="T30" s="173">
        <v>0.23815827389957497</v>
      </c>
      <c r="U30" s="173">
        <v>0.23095598299834305</v>
      </c>
      <c r="V30" s="174">
        <v>0.2627926662344212</v>
      </c>
      <c r="W30" s="141">
        <f t="shared" si="3"/>
        <v>1489.5251350767235</v>
      </c>
      <c r="X30" s="142">
        <f t="shared" si="4"/>
        <v>1323.2073697860385</v>
      </c>
      <c r="Y30" s="142">
        <f t="shared" si="5"/>
        <v>1283.191441538794</v>
      </c>
      <c r="Z30" s="143">
        <f t="shared" si="6"/>
        <v>1460.0760535984443</v>
      </c>
      <c r="AA30" s="205">
        <f t="shared" si="7"/>
        <v>0</v>
      </c>
      <c r="AB30" s="93">
        <f t="shared" si="8"/>
        <v>0</v>
      </c>
      <c r="AC30" s="93">
        <f t="shared" si="9"/>
        <v>0</v>
      </c>
      <c r="AD30" s="206">
        <f t="shared" si="10"/>
        <v>0</v>
      </c>
      <c r="AF30" s="205">
        <f aca="true" t="shared" si="11" ref="AF30:AI32">AA30</f>
        <v>0</v>
      </c>
      <c r="AG30" s="93">
        <f t="shared" si="11"/>
        <v>0</v>
      </c>
      <c r="AH30" s="93">
        <f t="shared" si="11"/>
        <v>0</v>
      </c>
      <c r="AI30" s="206">
        <f t="shared" si="11"/>
        <v>0</v>
      </c>
      <c r="AJ30" s="153"/>
      <c r="AM30" s="154"/>
    </row>
    <row r="31" spans="1:39" ht="12.75" customHeight="1" outlineLevel="1">
      <c r="A31" s="51" t="s">
        <v>6446</v>
      </c>
      <c r="B31" s="58">
        <v>95875</v>
      </c>
      <c r="C31" s="232" t="s">
        <v>6496</v>
      </c>
      <c r="D31" s="233" t="s">
        <v>6553</v>
      </c>
      <c r="E31" s="234" t="s">
        <v>6554</v>
      </c>
      <c r="F31" s="235">
        <v>55904.47</v>
      </c>
      <c r="G31" s="320"/>
      <c r="H31" s="1">
        <f>ROUND(_xlfn.IFERROR(F31*G31," - "),2)</f>
        <v>0</v>
      </c>
      <c r="I31" s="65">
        <f>ROUND(ROUND(G31*(1+$F$102),2)*F31,2)</f>
        <v>0</v>
      </c>
      <c r="J31" s="236" t="e">
        <f>H31/$G$101</f>
        <v>#DIV/0!</v>
      </c>
      <c r="K31" s="182"/>
      <c r="L31" s="198" t="e">
        <f>I31*$L$9</f>
        <v>#DIV/0!</v>
      </c>
      <c r="M31" s="199" t="e">
        <f t="shared" si="2"/>
        <v>#DIV/0!</v>
      </c>
      <c r="S31" s="172">
        <v>0.2680930768676608</v>
      </c>
      <c r="T31" s="173">
        <v>0.23815827389957497</v>
      </c>
      <c r="U31" s="173">
        <v>0.23095598299834305</v>
      </c>
      <c r="V31" s="174">
        <v>0.2627926662344212</v>
      </c>
      <c r="W31" s="141">
        <f t="shared" si="3"/>
        <v>14987.601372955838</v>
      </c>
      <c r="X31" s="142">
        <f t="shared" si="4"/>
        <v>13314.112078470573</v>
      </c>
      <c r="Y31" s="142">
        <f t="shared" si="5"/>
        <v>12911.47182285138</v>
      </c>
      <c r="Z31" s="143">
        <f t="shared" si="6"/>
        <v>14691.284725722215</v>
      </c>
      <c r="AA31" s="205">
        <f t="shared" si="7"/>
        <v>0</v>
      </c>
      <c r="AB31" s="93">
        <f t="shared" si="8"/>
        <v>0</v>
      </c>
      <c r="AC31" s="93">
        <f t="shared" si="9"/>
        <v>0</v>
      </c>
      <c r="AD31" s="206">
        <f t="shared" si="10"/>
        <v>0</v>
      </c>
      <c r="AF31" s="205">
        <f t="shared" si="11"/>
        <v>0</v>
      </c>
      <c r="AG31" s="93">
        <f t="shared" si="11"/>
        <v>0</v>
      </c>
      <c r="AH31" s="93">
        <f t="shared" si="11"/>
        <v>0</v>
      </c>
      <c r="AI31" s="206">
        <f t="shared" si="11"/>
        <v>0</v>
      </c>
      <c r="AJ31" s="153"/>
      <c r="AM31" s="154"/>
    </row>
    <row r="32" spans="1:39" ht="12.75" customHeight="1" outlineLevel="1">
      <c r="A32" s="51" t="s">
        <v>6447</v>
      </c>
      <c r="B32" s="15" t="s">
        <v>487</v>
      </c>
      <c r="C32" s="232" t="s">
        <v>6534</v>
      </c>
      <c r="D32" s="233" t="s">
        <v>6555</v>
      </c>
      <c r="E32" s="234" t="s">
        <v>6556</v>
      </c>
      <c r="F32" s="235">
        <v>3105.8</v>
      </c>
      <c r="G32" s="320"/>
      <c r="H32" s="1">
        <f>ROUND(_xlfn.IFERROR(F32*G32," - "),2)</f>
        <v>0</v>
      </c>
      <c r="I32" s="65">
        <f>ROUND(ROUND(G32*(1+$F$102),2)*F32,2)</f>
        <v>0</v>
      </c>
      <c r="J32" s="236" t="e">
        <f>H32/$G$101</f>
        <v>#DIV/0!</v>
      </c>
      <c r="K32" s="182"/>
      <c r="L32" s="198" t="e">
        <f>I32*$L$9</f>
        <v>#DIV/0!</v>
      </c>
      <c r="M32" s="199" t="e">
        <f t="shared" si="2"/>
        <v>#DIV/0!</v>
      </c>
      <c r="S32" s="172">
        <v>0.2680930768676608</v>
      </c>
      <c r="T32" s="173">
        <v>0.23815827389957497</v>
      </c>
      <c r="U32" s="173">
        <v>0.23095598299834305</v>
      </c>
      <c r="V32" s="174">
        <v>0.2627926662344212</v>
      </c>
      <c r="W32" s="141">
        <f t="shared" si="3"/>
        <v>832.6434781355811</v>
      </c>
      <c r="X32" s="142">
        <f t="shared" si="4"/>
        <v>739.6719670773</v>
      </c>
      <c r="Y32" s="142">
        <f t="shared" si="5"/>
        <v>717.3030919962539</v>
      </c>
      <c r="Z32" s="143">
        <f t="shared" si="6"/>
        <v>816.1814627908655</v>
      </c>
      <c r="AA32" s="205">
        <f t="shared" si="7"/>
        <v>0</v>
      </c>
      <c r="AB32" s="93">
        <f t="shared" si="8"/>
        <v>0</v>
      </c>
      <c r="AC32" s="93">
        <f t="shared" si="9"/>
        <v>0</v>
      </c>
      <c r="AD32" s="206">
        <f t="shared" si="10"/>
        <v>0</v>
      </c>
      <c r="AF32" s="205">
        <f t="shared" si="11"/>
        <v>0</v>
      </c>
      <c r="AG32" s="93">
        <f t="shared" si="11"/>
        <v>0</v>
      </c>
      <c r="AH32" s="93">
        <f t="shared" si="11"/>
        <v>0</v>
      </c>
      <c r="AI32" s="206">
        <f t="shared" si="11"/>
        <v>0</v>
      </c>
      <c r="AJ32" s="153"/>
      <c r="AM32" s="154"/>
    </row>
    <row r="33" spans="1:39" s="185" customFormat="1" ht="14.25" customHeight="1" outlineLevel="1">
      <c r="A33" s="481" t="s">
        <v>48</v>
      </c>
      <c r="B33" s="482"/>
      <c r="C33" s="227"/>
      <c r="D33" s="228" t="s">
        <v>6479</v>
      </c>
      <c r="E33" s="229">
        <f>SUM(H34:H42)</f>
        <v>0</v>
      </c>
      <c r="F33" s="229"/>
      <c r="G33" s="229"/>
      <c r="H33" s="229"/>
      <c r="I33" s="229">
        <f>SUM(I34:I42)</f>
        <v>0</v>
      </c>
      <c r="J33" s="230" t="e">
        <f>E33/$G$101</f>
        <v>#DIV/0!</v>
      </c>
      <c r="K33" s="125" t="e">
        <f>E33/$E$22</f>
        <v>#DIV/0!</v>
      </c>
      <c r="L33" s="198"/>
      <c r="M33" s="199"/>
      <c r="N33" s="83"/>
      <c r="S33" s="172"/>
      <c r="T33" s="173"/>
      <c r="U33" s="173"/>
      <c r="V33" s="174"/>
      <c r="W33" s="141">
        <f t="shared" si="3"/>
        <v>0</v>
      </c>
      <c r="X33" s="142">
        <f t="shared" si="4"/>
        <v>0</v>
      </c>
      <c r="Y33" s="142">
        <f t="shared" si="5"/>
        <v>0</v>
      </c>
      <c r="Z33" s="143">
        <f t="shared" si="6"/>
        <v>0</v>
      </c>
      <c r="AA33" s="205">
        <f t="shared" si="7"/>
        <v>0</v>
      </c>
      <c r="AB33" s="93">
        <f t="shared" si="8"/>
        <v>0</v>
      </c>
      <c r="AC33" s="93">
        <f t="shared" si="9"/>
        <v>0</v>
      </c>
      <c r="AD33" s="206">
        <f t="shared" si="10"/>
        <v>0</v>
      </c>
      <c r="AF33" s="189"/>
      <c r="AI33" s="190"/>
      <c r="AJ33" s="189"/>
      <c r="AM33" s="190"/>
    </row>
    <row r="34" spans="1:39" ht="25.5" customHeight="1" outlineLevel="1">
      <c r="A34" s="51" t="s">
        <v>6448</v>
      </c>
      <c r="B34" s="47">
        <v>101114</v>
      </c>
      <c r="C34" s="232" t="s">
        <v>6496</v>
      </c>
      <c r="D34" s="233" t="s">
        <v>6558</v>
      </c>
      <c r="E34" s="234" t="s">
        <v>6556</v>
      </c>
      <c r="F34" s="235">
        <v>570.02</v>
      </c>
      <c r="G34" s="320"/>
      <c r="H34" s="1">
        <f>ROUND(_xlfn.IFERROR(F34*G34," - "),2)</f>
        <v>0</v>
      </c>
      <c r="I34" s="65">
        <f aca="true" t="shared" si="12" ref="I34:I42">ROUND(ROUND(G34*(1+$F$102),2)*F34,2)</f>
        <v>0</v>
      </c>
      <c r="J34" s="236" t="e">
        <f aca="true" t="shared" si="13" ref="J34:J42">H34/$G$101</f>
        <v>#DIV/0!</v>
      </c>
      <c r="K34" s="182"/>
      <c r="L34" s="198" t="e">
        <f aca="true" t="shared" si="14" ref="L34:L42">I34*$L$9</f>
        <v>#DIV/0!</v>
      </c>
      <c r="M34" s="199" t="e">
        <f t="shared" si="2"/>
        <v>#DIV/0!</v>
      </c>
      <c r="S34" s="172">
        <v>0.32</v>
      </c>
      <c r="T34" s="173">
        <v>0.25</v>
      </c>
      <c r="U34" s="173">
        <v>0.18</v>
      </c>
      <c r="V34" s="174">
        <v>0.25</v>
      </c>
      <c r="W34" s="141">
        <f t="shared" si="3"/>
        <v>182.4064</v>
      </c>
      <c r="X34" s="142">
        <f t="shared" si="4"/>
        <v>142.505</v>
      </c>
      <c r="Y34" s="142">
        <f t="shared" si="5"/>
        <v>102.60359999999999</v>
      </c>
      <c r="Z34" s="143">
        <f t="shared" si="6"/>
        <v>142.505</v>
      </c>
      <c r="AA34" s="205">
        <f t="shared" si="7"/>
        <v>0</v>
      </c>
      <c r="AB34" s="93">
        <f t="shared" si="8"/>
        <v>0</v>
      </c>
      <c r="AC34" s="93">
        <f t="shared" si="9"/>
        <v>0</v>
      </c>
      <c r="AD34" s="206">
        <f t="shared" si="10"/>
        <v>0</v>
      </c>
      <c r="AF34" s="205">
        <f>AA34</f>
        <v>0</v>
      </c>
      <c r="AG34" s="93">
        <f>AB34</f>
        <v>0</v>
      </c>
      <c r="AH34" s="93">
        <f>AC34</f>
        <v>0</v>
      </c>
      <c r="AI34" s="206">
        <f>AD34</f>
        <v>0</v>
      </c>
      <c r="AJ34" s="153"/>
      <c r="AM34" s="154"/>
    </row>
    <row r="35" spans="1:39" ht="25.5" outlineLevel="1">
      <c r="A35" s="51" t="s">
        <v>6449</v>
      </c>
      <c r="B35" s="58">
        <v>95875</v>
      </c>
      <c r="C35" s="232" t="s">
        <v>6496</v>
      </c>
      <c r="D35" s="233" t="s">
        <v>6553</v>
      </c>
      <c r="E35" s="234" t="s">
        <v>6554</v>
      </c>
      <c r="F35" s="235">
        <v>13338.48</v>
      </c>
      <c r="G35" s="320"/>
      <c r="H35" s="1">
        <f>ROUND(_xlfn.IFERROR(F35*G35," - "),2)</f>
        <v>0</v>
      </c>
      <c r="I35" s="65">
        <f t="shared" si="12"/>
        <v>0</v>
      </c>
      <c r="J35" s="236" t="e">
        <f t="shared" si="13"/>
        <v>#DIV/0!</v>
      </c>
      <c r="K35" s="182"/>
      <c r="L35" s="198" t="e">
        <f t="shared" si="14"/>
        <v>#DIV/0!</v>
      </c>
      <c r="M35" s="199" t="e">
        <f t="shared" si="2"/>
        <v>#DIV/0!</v>
      </c>
      <c r="S35" s="172">
        <v>0.32</v>
      </c>
      <c r="T35" s="173">
        <v>0.25</v>
      </c>
      <c r="U35" s="173">
        <v>0.18</v>
      </c>
      <c r="V35" s="174">
        <v>0.25</v>
      </c>
      <c r="W35" s="141">
        <f t="shared" si="3"/>
        <v>4268.3135999999995</v>
      </c>
      <c r="X35" s="142">
        <f t="shared" si="4"/>
        <v>3334.62</v>
      </c>
      <c r="Y35" s="142">
        <f t="shared" si="5"/>
        <v>2400.9264</v>
      </c>
      <c r="Z35" s="143">
        <f t="shared" si="6"/>
        <v>3334.62</v>
      </c>
      <c r="AA35" s="205">
        <f t="shared" si="7"/>
        <v>0</v>
      </c>
      <c r="AB35" s="93">
        <f t="shared" si="8"/>
        <v>0</v>
      </c>
      <c r="AC35" s="93">
        <f t="shared" si="9"/>
        <v>0</v>
      </c>
      <c r="AD35" s="206">
        <f t="shared" si="10"/>
        <v>0</v>
      </c>
      <c r="AF35" s="205">
        <f aca="true" t="shared" si="15" ref="AF35:AF42">AA35</f>
        <v>0</v>
      </c>
      <c r="AG35" s="93">
        <f aca="true" t="shared" si="16" ref="AG35:AG42">AB35</f>
        <v>0</v>
      </c>
      <c r="AH35" s="93">
        <f aca="true" t="shared" si="17" ref="AH35:AH42">AC35</f>
        <v>0</v>
      </c>
      <c r="AI35" s="206">
        <f aca="true" t="shared" si="18" ref="AI35:AI42">AD35</f>
        <v>0</v>
      </c>
      <c r="AJ35" s="153"/>
      <c r="AM35" s="154"/>
    </row>
    <row r="36" spans="1:39" ht="12.75" outlineLevel="1">
      <c r="A36" s="51" t="s">
        <v>6450</v>
      </c>
      <c r="B36" s="15" t="s">
        <v>487</v>
      </c>
      <c r="C36" s="232" t="s">
        <v>6534</v>
      </c>
      <c r="D36" s="233" t="s">
        <v>6555</v>
      </c>
      <c r="E36" s="234" t="s">
        <v>6556</v>
      </c>
      <c r="F36" s="235">
        <v>741.03</v>
      </c>
      <c r="G36" s="320"/>
      <c r="H36" s="1">
        <f>ROUND(_xlfn.IFERROR(F36*G36," - "),2)</f>
        <v>0</v>
      </c>
      <c r="I36" s="65">
        <f t="shared" si="12"/>
        <v>0</v>
      </c>
      <c r="J36" s="236" t="e">
        <f t="shared" si="13"/>
        <v>#DIV/0!</v>
      </c>
      <c r="K36" s="182"/>
      <c r="L36" s="198" t="e">
        <f t="shared" si="14"/>
        <v>#DIV/0!</v>
      </c>
      <c r="M36" s="199" t="e">
        <f t="shared" si="2"/>
        <v>#DIV/0!</v>
      </c>
      <c r="S36" s="172">
        <v>0.32</v>
      </c>
      <c r="T36" s="173">
        <v>0.25</v>
      </c>
      <c r="U36" s="173">
        <v>0.18</v>
      </c>
      <c r="V36" s="174">
        <v>0.25</v>
      </c>
      <c r="W36" s="141">
        <f t="shared" si="3"/>
        <v>237.12959999999998</v>
      </c>
      <c r="X36" s="142">
        <f t="shared" si="4"/>
        <v>185.2575</v>
      </c>
      <c r="Y36" s="142">
        <f t="shared" si="5"/>
        <v>133.3854</v>
      </c>
      <c r="Z36" s="143">
        <f t="shared" si="6"/>
        <v>185.2575</v>
      </c>
      <c r="AA36" s="205">
        <f t="shared" si="7"/>
        <v>0</v>
      </c>
      <c r="AB36" s="93">
        <f t="shared" si="8"/>
        <v>0</v>
      </c>
      <c r="AC36" s="93">
        <f t="shared" si="9"/>
        <v>0</v>
      </c>
      <c r="AD36" s="206">
        <f t="shared" si="10"/>
        <v>0</v>
      </c>
      <c r="AF36" s="205">
        <f t="shared" si="15"/>
        <v>0</v>
      </c>
      <c r="AG36" s="93">
        <f t="shared" si="16"/>
        <v>0</v>
      </c>
      <c r="AH36" s="93">
        <f t="shared" si="17"/>
        <v>0</v>
      </c>
      <c r="AI36" s="206">
        <f t="shared" si="18"/>
        <v>0</v>
      </c>
      <c r="AJ36" s="153"/>
      <c r="AM36" s="154"/>
    </row>
    <row r="37" spans="1:39" ht="38.25" outlineLevel="1">
      <c r="A37" s="51" t="s">
        <v>6451</v>
      </c>
      <c r="B37" s="15">
        <v>100324</v>
      </c>
      <c r="C37" s="232" t="s">
        <v>6496</v>
      </c>
      <c r="D37" s="233" t="s">
        <v>6559</v>
      </c>
      <c r="E37" s="234" t="s">
        <v>6556</v>
      </c>
      <c r="F37" s="237">
        <v>114</v>
      </c>
      <c r="G37" s="320"/>
      <c r="H37" s="1">
        <f>ROUND(_xlfn.IFERROR(F37*G37," - "),2)</f>
        <v>0</v>
      </c>
      <c r="I37" s="65">
        <f t="shared" si="12"/>
        <v>0</v>
      </c>
      <c r="J37" s="236" t="e">
        <f t="shared" si="13"/>
        <v>#DIV/0!</v>
      </c>
      <c r="K37" s="182"/>
      <c r="L37" s="198" t="e">
        <f t="shared" si="14"/>
        <v>#DIV/0!</v>
      </c>
      <c r="M37" s="199" t="e">
        <f t="shared" si="2"/>
        <v>#DIV/0!</v>
      </c>
      <c r="S37" s="172">
        <v>0.32</v>
      </c>
      <c r="T37" s="173">
        <v>0.25</v>
      </c>
      <c r="U37" s="173">
        <v>0.18</v>
      </c>
      <c r="V37" s="174">
        <v>0.25</v>
      </c>
      <c r="W37" s="141">
        <f t="shared" si="3"/>
        <v>36.480000000000004</v>
      </c>
      <c r="X37" s="142">
        <f t="shared" si="4"/>
        <v>28.5</v>
      </c>
      <c r="Y37" s="142">
        <f t="shared" si="5"/>
        <v>20.52</v>
      </c>
      <c r="Z37" s="143">
        <f t="shared" si="6"/>
        <v>28.5</v>
      </c>
      <c r="AA37" s="205">
        <f t="shared" si="7"/>
        <v>0</v>
      </c>
      <c r="AB37" s="93">
        <f t="shared" si="8"/>
        <v>0</v>
      </c>
      <c r="AC37" s="93">
        <f t="shared" si="9"/>
        <v>0</v>
      </c>
      <c r="AD37" s="206">
        <f t="shared" si="10"/>
        <v>0</v>
      </c>
      <c r="AF37" s="205">
        <f t="shared" si="15"/>
        <v>0</v>
      </c>
      <c r="AG37" s="93">
        <f t="shared" si="16"/>
        <v>0</v>
      </c>
      <c r="AH37" s="93">
        <f t="shared" si="17"/>
        <v>0</v>
      </c>
      <c r="AI37" s="206">
        <f t="shared" si="18"/>
        <v>0</v>
      </c>
      <c r="AJ37" s="153"/>
      <c r="AM37" s="154"/>
    </row>
    <row r="38" spans="1:39" ht="25.5" outlineLevel="1">
      <c r="A38" s="51" t="s">
        <v>6452</v>
      </c>
      <c r="B38" s="216">
        <v>51401</v>
      </c>
      <c r="C38" s="232" t="s">
        <v>6544</v>
      </c>
      <c r="D38" s="233" t="s">
        <v>6560</v>
      </c>
      <c r="E38" s="234" t="s">
        <v>6546</v>
      </c>
      <c r="F38" s="235">
        <v>1556.63</v>
      </c>
      <c r="G38" s="320"/>
      <c r="H38" s="1">
        <f>ROUND(_xlfn.IFERROR(F38*G38," - "),2)</f>
        <v>0</v>
      </c>
      <c r="I38" s="65">
        <f t="shared" si="12"/>
        <v>0</v>
      </c>
      <c r="J38" s="236" t="e">
        <f t="shared" si="13"/>
        <v>#DIV/0!</v>
      </c>
      <c r="K38" s="182"/>
      <c r="L38" s="198" t="e">
        <f t="shared" si="14"/>
        <v>#DIV/0!</v>
      </c>
      <c r="M38" s="199" t="e">
        <f t="shared" si="2"/>
        <v>#DIV/0!</v>
      </c>
      <c r="S38" s="172">
        <v>0.32</v>
      </c>
      <c r="T38" s="173">
        <v>0.25</v>
      </c>
      <c r="U38" s="173">
        <v>0.18</v>
      </c>
      <c r="V38" s="174">
        <v>0.25</v>
      </c>
      <c r="W38" s="141">
        <f t="shared" si="3"/>
        <v>498.12160000000006</v>
      </c>
      <c r="X38" s="142">
        <f t="shared" si="4"/>
        <v>389.1575</v>
      </c>
      <c r="Y38" s="142">
        <f t="shared" si="5"/>
        <v>280.1934</v>
      </c>
      <c r="Z38" s="143">
        <f t="shared" si="6"/>
        <v>389.1575</v>
      </c>
      <c r="AA38" s="205">
        <f t="shared" si="7"/>
        <v>0</v>
      </c>
      <c r="AB38" s="93">
        <f t="shared" si="8"/>
        <v>0</v>
      </c>
      <c r="AC38" s="93">
        <f t="shared" si="9"/>
        <v>0</v>
      </c>
      <c r="AD38" s="206">
        <f t="shared" si="10"/>
        <v>0</v>
      </c>
      <c r="AF38" s="205">
        <f t="shared" si="15"/>
        <v>0</v>
      </c>
      <c r="AG38" s="93">
        <f t="shared" si="16"/>
        <v>0</v>
      </c>
      <c r="AH38" s="93">
        <f t="shared" si="17"/>
        <v>0</v>
      </c>
      <c r="AI38" s="206">
        <f t="shared" si="18"/>
        <v>0</v>
      </c>
      <c r="AJ38" s="153"/>
      <c r="AM38" s="154"/>
    </row>
    <row r="39" spans="1:39" ht="12.75" outlineLevel="1">
      <c r="A39" s="51" t="s">
        <v>6453</v>
      </c>
      <c r="B39" s="216">
        <v>51901</v>
      </c>
      <c r="C39" s="232" t="s">
        <v>6544</v>
      </c>
      <c r="D39" s="233" t="s">
        <v>6561</v>
      </c>
      <c r="E39" s="234" t="s">
        <v>6556</v>
      </c>
      <c r="F39" s="237">
        <v>78.96</v>
      </c>
      <c r="G39" s="320"/>
      <c r="H39" s="1">
        <f>ROUND(_xlfn.IFERROR(F39*G39," - "),2)</f>
        <v>0</v>
      </c>
      <c r="I39" s="65">
        <f t="shared" si="12"/>
        <v>0</v>
      </c>
      <c r="J39" s="236" t="e">
        <f t="shared" si="13"/>
        <v>#DIV/0!</v>
      </c>
      <c r="K39" s="182"/>
      <c r="L39" s="198" t="e">
        <f t="shared" si="14"/>
        <v>#DIV/0!</v>
      </c>
      <c r="M39" s="199" t="e">
        <f t="shared" si="2"/>
        <v>#DIV/0!</v>
      </c>
      <c r="S39" s="172">
        <v>0.32</v>
      </c>
      <c r="T39" s="173">
        <v>0.25</v>
      </c>
      <c r="U39" s="173">
        <v>0.18</v>
      </c>
      <c r="V39" s="174">
        <v>0.25</v>
      </c>
      <c r="W39" s="141">
        <f t="shared" si="3"/>
        <v>25.2672</v>
      </c>
      <c r="X39" s="142">
        <f t="shared" si="4"/>
        <v>19.74</v>
      </c>
      <c r="Y39" s="142">
        <f t="shared" si="5"/>
        <v>14.212799999999998</v>
      </c>
      <c r="Z39" s="143">
        <f t="shared" si="6"/>
        <v>19.74</v>
      </c>
      <c r="AA39" s="205">
        <f t="shared" si="7"/>
        <v>0</v>
      </c>
      <c r="AB39" s="93">
        <f t="shared" si="8"/>
        <v>0</v>
      </c>
      <c r="AC39" s="93">
        <f t="shared" si="9"/>
        <v>0</v>
      </c>
      <c r="AD39" s="206">
        <f t="shared" si="10"/>
        <v>0</v>
      </c>
      <c r="AF39" s="205">
        <f t="shared" si="15"/>
        <v>0</v>
      </c>
      <c r="AG39" s="93">
        <f t="shared" si="16"/>
        <v>0</v>
      </c>
      <c r="AH39" s="93">
        <f t="shared" si="17"/>
        <v>0</v>
      </c>
      <c r="AI39" s="206">
        <f t="shared" si="18"/>
        <v>0</v>
      </c>
      <c r="AJ39" s="153"/>
      <c r="AM39" s="154"/>
    </row>
    <row r="40" spans="1:39" ht="25.5" outlineLevel="1">
      <c r="A40" s="51" t="s">
        <v>6489</v>
      </c>
      <c r="B40" s="58">
        <v>101173</v>
      </c>
      <c r="C40" s="232" t="s">
        <v>6496</v>
      </c>
      <c r="D40" s="233" t="s">
        <v>6562</v>
      </c>
      <c r="E40" s="234" t="s">
        <v>6546</v>
      </c>
      <c r="F40" s="237">
        <v>54</v>
      </c>
      <c r="G40" s="320"/>
      <c r="H40" s="1">
        <f>ROUND(_xlfn.IFERROR(F40*G40," - "),2)</f>
        <v>0</v>
      </c>
      <c r="I40" s="65">
        <f t="shared" si="12"/>
        <v>0</v>
      </c>
      <c r="J40" s="236" t="e">
        <f t="shared" si="13"/>
        <v>#DIV/0!</v>
      </c>
      <c r="K40" s="182"/>
      <c r="L40" s="198" t="e">
        <f t="shared" si="14"/>
        <v>#DIV/0!</v>
      </c>
      <c r="M40" s="199" t="e">
        <f t="shared" si="2"/>
        <v>#DIV/0!</v>
      </c>
      <c r="S40" s="172">
        <v>0.32</v>
      </c>
      <c r="T40" s="173">
        <v>0.25</v>
      </c>
      <c r="U40" s="173">
        <v>0.18</v>
      </c>
      <c r="V40" s="174">
        <v>0.25</v>
      </c>
      <c r="W40" s="141">
        <f t="shared" si="3"/>
        <v>17.28</v>
      </c>
      <c r="X40" s="142">
        <f t="shared" si="4"/>
        <v>13.5</v>
      </c>
      <c r="Y40" s="142">
        <f t="shared" si="5"/>
        <v>9.719999999999999</v>
      </c>
      <c r="Z40" s="143">
        <f t="shared" si="6"/>
        <v>13.5</v>
      </c>
      <c r="AA40" s="205">
        <f t="shared" si="7"/>
        <v>0</v>
      </c>
      <c r="AB40" s="93">
        <f t="shared" si="8"/>
        <v>0</v>
      </c>
      <c r="AC40" s="93">
        <f t="shared" si="9"/>
        <v>0</v>
      </c>
      <c r="AD40" s="206">
        <f t="shared" si="10"/>
        <v>0</v>
      </c>
      <c r="AF40" s="205">
        <f t="shared" si="15"/>
        <v>0</v>
      </c>
      <c r="AG40" s="93">
        <f t="shared" si="16"/>
        <v>0</v>
      </c>
      <c r="AH40" s="93">
        <f t="shared" si="17"/>
        <v>0</v>
      </c>
      <c r="AI40" s="206">
        <f t="shared" si="18"/>
        <v>0</v>
      </c>
      <c r="AJ40" s="153"/>
      <c r="AM40" s="154"/>
    </row>
    <row r="41" spans="1:39" ht="25.5" outlineLevel="1">
      <c r="A41" s="51" t="s">
        <v>6490</v>
      </c>
      <c r="B41" s="58">
        <v>92265</v>
      </c>
      <c r="C41" s="232" t="s">
        <v>6496</v>
      </c>
      <c r="D41" s="233" t="s">
        <v>6563</v>
      </c>
      <c r="E41" s="234" t="s">
        <v>6550</v>
      </c>
      <c r="F41" s="237">
        <v>32.4</v>
      </c>
      <c r="G41" s="320"/>
      <c r="H41" s="1">
        <f>ROUND(_xlfn.IFERROR(F41*G41," - "),2)</f>
        <v>0</v>
      </c>
      <c r="I41" s="65">
        <f t="shared" si="12"/>
        <v>0</v>
      </c>
      <c r="J41" s="236" t="e">
        <f t="shared" si="13"/>
        <v>#DIV/0!</v>
      </c>
      <c r="K41" s="182"/>
      <c r="L41" s="198" t="e">
        <f t="shared" si="14"/>
        <v>#DIV/0!</v>
      </c>
      <c r="M41" s="199" t="e">
        <f t="shared" si="2"/>
        <v>#DIV/0!</v>
      </c>
      <c r="S41" s="172">
        <v>0.32</v>
      </c>
      <c r="T41" s="173">
        <v>0.25</v>
      </c>
      <c r="U41" s="173">
        <v>0.18</v>
      </c>
      <c r="V41" s="174">
        <v>0.25</v>
      </c>
      <c r="W41" s="141">
        <f t="shared" si="3"/>
        <v>10.368</v>
      </c>
      <c r="X41" s="142">
        <f t="shared" si="4"/>
        <v>8.1</v>
      </c>
      <c r="Y41" s="142">
        <f t="shared" si="5"/>
        <v>5.832</v>
      </c>
      <c r="Z41" s="143">
        <f t="shared" si="6"/>
        <v>8.1</v>
      </c>
      <c r="AA41" s="205">
        <f t="shared" si="7"/>
        <v>0</v>
      </c>
      <c r="AB41" s="93">
        <f t="shared" si="8"/>
        <v>0</v>
      </c>
      <c r="AC41" s="93">
        <f t="shared" si="9"/>
        <v>0</v>
      </c>
      <c r="AD41" s="206">
        <f t="shared" si="10"/>
        <v>0</v>
      </c>
      <c r="AF41" s="205">
        <f t="shared" si="15"/>
        <v>0</v>
      </c>
      <c r="AG41" s="93">
        <f t="shared" si="16"/>
        <v>0</v>
      </c>
      <c r="AH41" s="93">
        <f t="shared" si="17"/>
        <v>0</v>
      </c>
      <c r="AI41" s="206">
        <f t="shared" si="18"/>
        <v>0</v>
      </c>
      <c r="AJ41" s="153"/>
      <c r="AM41" s="154"/>
    </row>
    <row r="42" spans="1:39" ht="31.5" customHeight="1" outlineLevel="1">
      <c r="A42" s="51" t="s">
        <v>6491</v>
      </c>
      <c r="B42" s="58">
        <v>94965</v>
      </c>
      <c r="C42" s="232" t="s">
        <v>6496</v>
      </c>
      <c r="D42" s="233" t="s">
        <v>6564</v>
      </c>
      <c r="E42" s="234" t="s">
        <v>6556</v>
      </c>
      <c r="F42" s="237">
        <v>1.62</v>
      </c>
      <c r="G42" s="320"/>
      <c r="H42" s="1">
        <f>ROUND(_xlfn.IFERROR(F42*G42," - "),2)</f>
        <v>0</v>
      </c>
      <c r="I42" s="65">
        <f t="shared" si="12"/>
        <v>0</v>
      </c>
      <c r="J42" s="236" t="e">
        <f t="shared" si="13"/>
        <v>#DIV/0!</v>
      </c>
      <c r="K42" s="182"/>
      <c r="L42" s="198" t="e">
        <f t="shared" si="14"/>
        <v>#DIV/0!</v>
      </c>
      <c r="M42" s="199" t="e">
        <f t="shared" si="2"/>
        <v>#DIV/0!</v>
      </c>
      <c r="S42" s="172">
        <v>0.32</v>
      </c>
      <c r="T42" s="173">
        <v>0.25</v>
      </c>
      <c r="U42" s="173">
        <v>0.18</v>
      </c>
      <c r="V42" s="174">
        <v>0.25</v>
      </c>
      <c r="W42" s="141">
        <f t="shared" si="3"/>
        <v>0.5184000000000001</v>
      </c>
      <c r="X42" s="142">
        <f t="shared" si="4"/>
        <v>0.405</v>
      </c>
      <c r="Y42" s="142">
        <f t="shared" si="5"/>
        <v>0.2916</v>
      </c>
      <c r="Z42" s="143">
        <f t="shared" si="6"/>
        <v>0.405</v>
      </c>
      <c r="AA42" s="205">
        <f t="shared" si="7"/>
        <v>0</v>
      </c>
      <c r="AB42" s="93">
        <f t="shared" si="8"/>
        <v>0</v>
      </c>
      <c r="AC42" s="93">
        <f t="shared" si="9"/>
        <v>0</v>
      </c>
      <c r="AD42" s="206">
        <f t="shared" si="10"/>
        <v>0</v>
      </c>
      <c r="AF42" s="205">
        <f t="shared" si="15"/>
        <v>0</v>
      </c>
      <c r="AG42" s="93">
        <f t="shared" si="16"/>
        <v>0</v>
      </c>
      <c r="AH42" s="93">
        <f t="shared" si="17"/>
        <v>0</v>
      </c>
      <c r="AI42" s="206">
        <f t="shared" si="18"/>
        <v>0</v>
      </c>
      <c r="AJ42" s="153"/>
      <c r="AM42" s="154"/>
    </row>
    <row r="43" spans="1:39" s="185" customFormat="1" ht="14.25" customHeight="1" outlineLevel="1">
      <c r="A43" s="481" t="s">
        <v>474</v>
      </c>
      <c r="B43" s="482"/>
      <c r="C43" s="227"/>
      <c r="D43" s="228" t="s">
        <v>6535</v>
      </c>
      <c r="E43" s="229">
        <f>SUM(H44:H49)</f>
        <v>0</v>
      </c>
      <c r="F43" s="229"/>
      <c r="G43" s="229"/>
      <c r="H43" s="229"/>
      <c r="I43" s="229">
        <f>SUM(I44:I49)</f>
        <v>0</v>
      </c>
      <c r="J43" s="230" t="e">
        <f>E43/$G$101</f>
        <v>#DIV/0!</v>
      </c>
      <c r="K43" s="125" t="e">
        <f>E43/$E$22</f>
        <v>#DIV/0!</v>
      </c>
      <c r="L43" s="198"/>
      <c r="M43" s="199"/>
      <c r="N43" s="83"/>
      <c r="S43" s="172"/>
      <c r="T43" s="173"/>
      <c r="U43" s="173"/>
      <c r="V43" s="174"/>
      <c r="W43" s="141">
        <f t="shared" si="3"/>
        <v>0</v>
      </c>
      <c r="X43" s="142">
        <f t="shared" si="4"/>
        <v>0</v>
      </c>
      <c r="Y43" s="142">
        <f t="shared" si="5"/>
        <v>0</v>
      </c>
      <c r="Z43" s="143">
        <f t="shared" si="6"/>
        <v>0</v>
      </c>
      <c r="AA43" s="205">
        <f t="shared" si="7"/>
        <v>0</v>
      </c>
      <c r="AB43" s="93">
        <f t="shared" si="8"/>
        <v>0</v>
      </c>
      <c r="AC43" s="93">
        <f t="shared" si="9"/>
        <v>0</v>
      </c>
      <c r="AD43" s="206">
        <f t="shared" si="10"/>
        <v>0</v>
      </c>
      <c r="AF43" s="189"/>
      <c r="AI43" s="190"/>
      <c r="AJ43" s="189"/>
      <c r="AM43" s="190"/>
    </row>
    <row r="44" spans="1:39" ht="40.5" customHeight="1" outlineLevel="1">
      <c r="A44" s="55" t="s">
        <v>6464</v>
      </c>
      <c r="B44" s="47">
        <v>100571</v>
      </c>
      <c r="C44" s="200" t="s">
        <v>6496</v>
      </c>
      <c r="D44" s="201" t="s">
        <v>6565</v>
      </c>
      <c r="E44" s="202" t="s">
        <v>6556</v>
      </c>
      <c r="F44" s="203">
        <v>1111.2</v>
      </c>
      <c r="G44" s="317"/>
      <c r="H44" s="33">
        <f>ROUND(_xlfn.IFERROR(F44*G44," - "),2)</f>
        <v>0</v>
      </c>
      <c r="I44" s="65">
        <f aca="true" t="shared" si="19" ref="I44:I49">ROUND(ROUND(G44*(1+$F$102),2)*F44,2)</f>
        <v>0</v>
      </c>
      <c r="J44" s="204" t="e">
        <f aca="true" t="shared" si="20" ref="J44:J49">H44/$G$101</f>
        <v>#DIV/0!</v>
      </c>
      <c r="K44" s="182"/>
      <c r="L44" s="198" t="e">
        <f aca="true" t="shared" si="21" ref="L44:L49">I44*$L$9</f>
        <v>#DIV/0!</v>
      </c>
      <c r="M44" s="199" t="e">
        <f t="shared" si="2"/>
        <v>#DIV/0!</v>
      </c>
      <c r="S44" s="172">
        <v>0.2680930768676608</v>
      </c>
      <c r="T44" s="173">
        <v>0.23815827389957497</v>
      </c>
      <c r="U44" s="173">
        <v>0.23095598299834305</v>
      </c>
      <c r="V44" s="174">
        <v>0.2627926662344212</v>
      </c>
      <c r="W44" s="141">
        <f t="shared" si="3"/>
        <v>297.90502701534473</v>
      </c>
      <c r="X44" s="142">
        <f t="shared" si="4"/>
        <v>264.6414739572077</v>
      </c>
      <c r="Y44" s="142">
        <f t="shared" si="5"/>
        <v>256.6382883077588</v>
      </c>
      <c r="Z44" s="143">
        <f t="shared" si="6"/>
        <v>292.01521071968887</v>
      </c>
      <c r="AA44" s="205">
        <f t="shared" si="7"/>
        <v>0</v>
      </c>
      <c r="AB44" s="93">
        <f t="shared" si="8"/>
        <v>0</v>
      </c>
      <c r="AC44" s="93">
        <f t="shared" si="9"/>
        <v>0</v>
      </c>
      <c r="AD44" s="206">
        <f t="shared" si="10"/>
        <v>0</v>
      </c>
      <c r="AF44" s="205">
        <f aca="true" t="shared" si="22" ref="AF44:AI48">AA44</f>
        <v>0</v>
      </c>
      <c r="AG44" s="93">
        <f t="shared" si="22"/>
        <v>0</v>
      </c>
      <c r="AH44" s="93">
        <f t="shared" si="22"/>
        <v>0</v>
      </c>
      <c r="AI44" s="206">
        <f t="shared" si="22"/>
        <v>0</v>
      </c>
      <c r="AJ44" s="153"/>
      <c r="AM44" s="154"/>
    </row>
    <row r="45" spans="1:39" ht="12.75" customHeight="1" outlineLevel="1">
      <c r="A45" s="56" t="s">
        <v>6465</v>
      </c>
      <c r="B45" s="216">
        <v>140203</v>
      </c>
      <c r="C45" s="217" t="s">
        <v>6544</v>
      </c>
      <c r="D45" s="218" t="s">
        <v>6566</v>
      </c>
      <c r="E45" s="219" t="s">
        <v>6556</v>
      </c>
      <c r="F45" s="220">
        <v>833.4</v>
      </c>
      <c r="G45" s="321"/>
      <c r="H45" s="32">
        <f>ROUND(_xlfn.IFERROR(F45*G45," - "),2)</f>
        <v>0</v>
      </c>
      <c r="I45" s="65">
        <f t="shared" si="19"/>
        <v>0</v>
      </c>
      <c r="J45" s="221" t="e">
        <f t="shared" si="20"/>
        <v>#DIV/0!</v>
      </c>
      <c r="K45" s="182"/>
      <c r="L45" s="198" t="e">
        <f t="shared" si="21"/>
        <v>#DIV/0!</v>
      </c>
      <c r="M45" s="199" t="e">
        <f t="shared" si="2"/>
        <v>#DIV/0!</v>
      </c>
      <c r="S45" s="172">
        <v>0.2680930768676608</v>
      </c>
      <c r="T45" s="173">
        <v>0.23815827389957497</v>
      </c>
      <c r="U45" s="173">
        <v>0.23095598299834305</v>
      </c>
      <c r="V45" s="174">
        <v>0.2627926662344212</v>
      </c>
      <c r="W45" s="141">
        <f t="shared" si="3"/>
        <v>223.42877026150853</v>
      </c>
      <c r="X45" s="142">
        <f t="shared" si="4"/>
        <v>198.4811054679058</v>
      </c>
      <c r="Y45" s="142">
        <f t="shared" si="5"/>
        <v>192.4787162308191</v>
      </c>
      <c r="Z45" s="143">
        <f t="shared" si="6"/>
        <v>219.01140803976662</v>
      </c>
      <c r="AA45" s="205">
        <f t="shared" si="7"/>
        <v>0</v>
      </c>
      <c r="AB45" s="93">
        <f t="shared" si="8"/>
        <v>0</v>
      </c>
      <c r="AC45" s="93">
        <f t="shared" si="9"/>
        <v>0</v>
      </c>
      <c r="AD45" s="206">
        <f t="shared" si="10"/>
        <v>0</v>
      </c>
      <c r="AF45" s="205">
        <f t="shared" si="22"/>
        <v>0</v>
      </c>
      <c r="AG45" s="93">
        <f t="shared" si="22"/>
        <v>0</v>
      </c>
      <c r="AH45" s="93">
        <f t="shared" si="22"/>
        <v>0</v>
      </c>
      <c r="AI45" s="206">
        <f t="shared" si="22"/>
        <v>0</v>
      </c>
      <c r="AJ45" s="153"/>
      <c r="AM45" s="154"/>
    </row>
    <row r="46" spans="1:39" ht="12.75" customHeight="1" outlineLevel="1">
      <c r="A46" s="56" t="s">
        <v>6466</v>
      </c>
      <c r="B46" s="238">
        <v>96402</v>
      </c>
      <c r="C46" s="217" t="s">
        <v>6496</v>
      </c>
      <c r="D46" s="218" t="s">
        <v>6567</v>
      </c>
      <c r="E46" s="219" t="s">
        <v>6550</v>
      </c>
      <c r="F46" s="220">
        <v>11112</v>
      </c>
      <c r="G46" s="321"/>
      <c r="H46" s="32">
        <f>ROUND(_xlfn.IFERROR(F46*G46," - "),2)</f>
        <v>0</v>
      </c>
      <c r="I46" s="65">
        <f t="shared" si="19"/>
        <v>0</v>
      </c>
      <c r="J46" s="221" t="e">
        <f t="shared" si="20"/>
        <v>#DIV/0!</v>
      </c>
      <c r="K46" s="182"/>
      <c r="L46" s="198" t="e">
        <f t="shared" si="21"/>
        <v>#DIV/0!</v>
      </c>
      <c r="M46" s="199" t="e">
        <f t="shared" si="2"/>
        <v>#DIV/0!</v>
      </c>
      <c r="S46" s="172">
        <v>0.2680930768676608</v>
      </c>
      <c r="T46" s="173">
        <v>0.23815827389957497</v>
      </c>
      <c r="U46" s="173">
        <v>0.23095598299834305</v>
      </c>
      <c r="V46" s="174">
        <v>0.2627926662344212</v>
      </c>
      <c r="W46" s="141">
        <f t="shared" si="3"/>
        <v>2979.050270153447</v>
      </c>
      <c r="X46" s="142">
        <f t="shared" si="4"/>
        <v>2646.414739572077</v>
      </c>
      <c r="Y46" s="142">
        <f t="shared" si="5"/>
        <v>2566.382883077588</v>
      </c>
      <c r="Z46" s="143">
        <f t="shared" si="6"/>
        <v>2920.1521071968887</v>
      </c>
      <c r="AA46" s="205">
        <f t="shared" si="7"/>
        <v>0</v>
      </c>
      <c r="AB46" s="93">
        <f t="shared" si="8"/>
        <v>0</v>
      </c>
      <c r="AC46" s="93">
        <f t="shared" si="9"/>
        <v>0</v>
      </c>
      <c r="AD46" s="206">
        <f t="shared" si="10"/>
        <v>0</v>
      </c>
      <c r="AF46" s="205">
        <f t="shared" si="22"/>
        <v>0</v>
      </c>
      <c r="AG46" s="93">
        <f t="shared" si="22"/>
        <v>0</v>
      </c>
      <c r="AH46" s="93">
        <f t="shared" si="22"/>
        <v>0</v>
      </c>
      <c r="AI46" s="206">
        <f t="shared" si="22"/>
        <v>0</v>
      </c>
      <c r="AJ46" s="153"/>
      <c r="AM46" s="154"/>
    </row>
    <row r="47" spans="1:39" ht="12.75" outlineLevel="1">
      <c r="A47" s="56" t="s">
        <v>6467</v>
      </c>
      <c r="B47" s="216">
        <v>52700</v>
      </c>
      <c r="C47" s="217" t="s">
        <v>6544</v>
      </c>
      <c r="D47" s="218" t="s">
        <v>6568</v>
      </c>
      <c r="E47" s="219" t="s">
        <v>6550</v>
      </c>
      <c r="F47" s="220">
        <v>5556</v>
      </c>
      <c r="G47" s="321"/>
      <c r="H47" s="32">
        <f>ROUND(_xlfn.IFERROR(F47*G47," - "),2)</f>
        <v>0</v>
      </c>
      <c r="I47" s="65">
        <f t="shared" si="19"/>
        <v>0</v>
      </c>
      <c r="J47" s="221" t="e">
        <f t="shared" si="20"/>
        <v>#DIV/0!</v>
      </c>
      <c r="K47" s="182"/>
      <c r="L47" s="198" t="e">
        <f t="shared" si="21"/>
        <v>#DIV/0!</v>
      </c>
      <c r="M47" s="199" t="e">
        <f t="shared" si="2"/>
        <v>#DIV/0!</v>
      </c>
      <c r="S47" s="172">
        <v>0.2680930768676608</v>
      </c>
      <c r="T47" s="173">
        <v>0.23815827389957497</v>
      </c>
      <c r="U47" s="173">
        <v>0.23095598299834305</v>
      </c>
      <c r="V47" s="174">
        <v>0.2627926662344212</v>
      </c>
      <c r="W47" s="141">
        <f t="shared" si="3"/>
        <v>1489.5251350767235</v>
      </c>
      <c r="X47" s="142">
        <f t="shared" si="4"/>
        <v>1323.2073697860385</v>
      </c>
      <c r="Y47" s="142">
        <f t="shared" si="5"/>
        <v>1283.191441538794</v>
      </c>
      <c r="Z47" s="143">
        <f t="shared" si="6"/>
        <v>1460.0760535984443</v>
      </c>
      <c r="AA47" s="205">
        <f t="shared" si="7"/>
        <v>0</v>
      </c>
      <c r="AB47" s="93">
        <f t="shared" si="8"/>
        <v>0</v>
      </c>
      <c r="AC47" s="93">
        <f t="shared" si="9"/>
        <v>0</v>
      </c>
      <c r="AD47" s="206">
        <f t="shared" si="10"/>
        <v>0</v>
      </c>
      <c r="AF47" s="205">
        <f t="shared" si="22"/>
        <v>0</v>
      </c>
      <c r="AG47" s="93">
        <f t="shared" si="22"/>
        <v>0</v>
      </c>
      <c r="AH47" s="93">
        <f t="shared" si="22"/>
        <v>0</v>
      </c>
      <c r="AI47" s="206">
        <f t="shared" si="22"/>
        <v>0</v>
      </c>
      <c r="AJ47" s="153"/>
      <c r="AM47" s="154"/>
    </row>
    <row r="48" spans="1:39" ht="12.75" customHeight="1" outlineLevel="1">
      <c r="A48" s="56" t="s">
        <v>6468</v>
      </c>
      <c r="B48" s="46" t="s">
        <v>481</v>
      </c>
      <c r="C48" s="217" t="s">
        <v>6534</v>
      </c>
      <c r="D48" s="218" t="s">
        <v>6569</v>
      </c>
      <c r="E48" s="219" t="s">
        <v>6556</v>
      </c>
      <c r="F48" s="220">
        <v>222.24</v>
      </c>
      <c r="G48" s="321"/>
      <c r="H48" s="32">
        <f>ROUND(_xlfn.IFERROR(F48*G48," - "),2)</f>
        <v>0</v>
      </c>
      <c r="I48" s="65">
        <f t="shared" si="19"/>
        <v>0</v>
      </c>
      <c r="J48" s="221" t="e">
        <f t="shared" si="20"/>
        <v>#DIV/0!</v>
      </c>
      <c r="K48" s="182"/>
      <c r="L48" s="198" t="e">
        <f t="shared" si="21"/>
        <v>#DIV/0!</v>
      </c>
      <c r="M48" s="199" t="e">
        <f t="shared" si="2"/>
        <v>#DIV/0!</v>
      </c>
      <c r="S48" s="172">
        <v>0.2680930768676608</v>
      </c>
      <c r="T48" s="173">
        <v>0.23815827389957497</v>
      </c>
      <c r="U48" s="173">
        <v>0.23095598299834305</v>
      </c>
      <c r="V48" s="174">
        <v>0.2627926662344212</v>
      </c>
      <c r="W48" s="141">
        <f t="shared" si="3"/>
        <v>59.58100540306894</v>
      </c>
      <c r="X48" s="142">
        <f t="shared" si="4"/>
        <v>52.928294791441544</v>
      </c>
      <c r="Y48" s="142">
        <f t="shared" si="5"/>
        <v>51.32765766155176</v>
      </c>
      <c r="Z48" s="143">
        <f t="shared" si="6"/>
        <v>58.403042143937775</v>
      </c>
      <c r="AA48" s="205">
        <f t="shared" si="7"/>
        <v>0</v>
      </c>
      <c r="AB48" s="93">
        <f t="shared" si="8"/>
        <v>0</v>
      </c>
      <c r="AC48" s="93">
        <f t="shared" si="9"/>
        <v>0</v>
      </c>
      <c r="AD48" s="206">
        <f t="shared" si="10"/>
        <v>0</v>
      </c>
      <c r="AF48" s="205">
        <f t="shared" si="22"/>
        <v>0</v>
      </c>
      <c r="AG48" s="93">
        <f t="shared" si="22"/>
        <v>0</v>
      </c>
      <c r="AH48" s="93">
        <f t="shared" si="22"/>
        <v>0</v>
      </c>
      <c r="AI48" s="206">
        <f t="shared" si="22"/>
        <v>0</v>
      </c>
      <c r="AJ48" s="153"/>
      <c r="AM48" s="154"/>
    </row>
    <row r="49" spans="1:39" ht="12.75" customHeight="1" outlineLevel="1" thickBot="1">
      <c r="A49" s="56" t="s">
        <v>6469</v>
      </c>
      <c r="B49" s="216" t="s">
        <v>482</v>
      </c>
      <c r="C49" s="217" t="s">
        <v>6534</v>
      </c>
      <c r="D49" s="218" t="s">
        <v>6570</v>
      </c>
      <c r="E49" s="219" t="s">
        <v>6556</v>
      </c>
      <c r="F49" s="220">
        <v>227.59</v>
      </c>
      <c r="G49" s="321"/>
      <c r="H49" s="32">
        <f>ROUND(_xlfn.IFERROR(F49*G49," - "),2)</f>
        <v>0</v>
      </c>
      <c r="I49" s="65">
        <f t="shared" si="19"/>
        <v>0</v>
      </c>
      <c r="J49" s="221" t="e">
        <f t="shared" si="20"/>
        <v>#DIV/0!</v>
      </c>
      <c r="K49" s="182"/>
      <c r="L49" s="198" t="e">
        <f t="shared" si="21"/>
        <v>#DIV/0!</v>
      </c>
      <c r="M49" s="199" t="e">
        <f t="shared" si="2"/>
        <v>#DIV/0!</v>
      </c>
      <c r="S49" s="172">
        <v>0.2680930768676608</v>
      </c>
      <c r="T49" s="173">
        <v>0.23815827389957497</v>
      </c>
      <c r="U49" s="173">
        <v>0.23095598299834305</v>
      </c>
      <c r="V49" s="174">
        <v>0.2627926662344212</v>
      </c>
      <c r="W49" s="141">
        <f t="shared" si="3"/>
        <v>61.015303364310924</v>
      </c>
      <c r="X49" s="142">
        <f t="shared" si="4"/>
        <v>54.20244155680427</v>
      </c>
      <c r="Y49" s="142">
        <f t="shared" si="5"/>
        <v>52.563272170592896</v>
      </c>
      <c r="Z49" s="143">
        <f t="shared" si="6"/>
        <v>59.808982908291924</v>
      </c>
      <c r="AA49" s="205">
        <f t="shared" si="7"/>
        <v>0</v>
      </c>
      <c r="AB49" s="93">
        <f t="shared" si="8"/>
        <v>0</v>
      </c>
      <c r="AC49" s="93">
        <f t="shared" si="9"/>
        <v>0</v>
      </c>
      <c r="AD49" s="206">
        <f t="shared" si="10"/>
        <v>0</v>
      </c>
      <c r="AF49" s="153"/>
      <c r="AI49" s="206">
        <f>SUM(AA49:AD49)</f>
        <v>0</v>
      </c>
      <c r="AJ49" s="153"/>
      <c r="AM49" s="154"/>
    </row>
    <row r="50" spans="1:39" ht="15.75" customHeight="1" thickBot="1">
      <c r="A50" s="475">
        <v>4</v>
      </c>
      <c r="B50" s="479"/>
      <c r="C50" s="177"/>
      <c r="D50" s="178" t="s">
        <v>6443</v>
      </c>
      <c r="E50" s="179">
        <f>E51+E67+E59+E73</f>
        <v>0</v>
      </c>
      <c r="F50" s="179"/>
      <c r="G50" s="179"/>
      <c r="H50" s="180"/>
      <c r="I50" s="180">
        <f>I51+I59+I67+I73</f>
        <v>0</v>
      </c>
      <c r="J50" s="181" t="e">
        <f>E50/$G$101</f>
        <v>#DIV/0!</v>
      </c>
      <c r="K50" s="223"/>
      <c r="L50" s="198"/>
      <c r="M50" s="199"/>
      <c r="N50" s="93" t="e">
        <f>SUM(L51:L80)</f>
        <v>#DIV/0!</v>
      </c>
      <c r="O50" s="93" t="e">
        <f>SUM(M51:M80)</f>
        <v>#DIV/0!</v>
      </c>
      <c r="S50" s="186" t="e">
        <f>ROUND(SUM(AA51:AA80)/$I$50,4)</f>
        <v>#DIV/0!</v>
      </c>
      <c r="T50" s="187" t="e">
        <f>ROUND(SUM(AB51:AB80)/$I$50,4)</f>
        <v>#DIV/0!</v>
      </c>
      <c r="U50" s="187" t="e">
        <f>ROUND(SUM(AC51:AC80)/$I$50,4)</f>
        <v>#DIV/0!</v>
      </c>
      <c r="V50" s="188" t="e">
        <f>ROUND(SUM(AD51:AD80)/$I$50,4)-0.0001</f>
        <v>#DIV/0!</v>
      </c>
      <c r="W50" s="224" t="e">
        <f t="shared" si="3"/>
        <v>#DIV/0!</v>
      </c>
      <c r="X50" s="225" t="e">
        <f t="shared" si="4"/>
        <v>#DIV/0!</v>
      </c>
      <c r="Y50" s="225" t="e">
        <f t="shared" si="5"/>
        <v>#DIV/0!</v>
      </c>
      <c r="Z50" s="226" t="e">
        <f t="shared" si="6"/>
        <v>#DIV/0!</v>
      </c>
      <c r="AA50" s="212" t="e">
        <f t="shared" si="7"/>
        <v>#DIV/0!</v>
      </c>
      <c r="AB50" s="213" t="e">
        <f t="shared" si="8"/>
        <v>#DIV/0!</v>
      </c>
      <c r="AC50" s="213" t="e">
        <f t="shared" si="9"/>
        <v>#DIV/0!</v>
      </c>
      <c r="AD50" s="214" t="e">
        <f t="shared" si="10"/>
        <v>#DIV/0!</v>
      </c>
      <c r="AF50" s="212">
        <f>SUM(AF52:AF80)</f>
        <v>0</v>
      </c>
      <c r="AG50" s="213">
        <f>SUM(AG52:AG80)</f>
        <v>0</v>
      </c>
      <c r="AH50" s="213">
        <f>SUM(AH52:AH80)</f>
        <v>0</v>
      </c>
      <c r="AI50" s="214">
        <f>SUM(AI52:AI80)</f>
        <v>0</v>
      </c>
      <c r="AJ50" s="172" t="e">
        <f>AF50/$I50</f>
        <v>#DIV/0!</v>
      </c>
      <c r="AK50" s="173" t="e">
        <f>AG50/$I50</f>
        <v>#DIV/0!</v>
      </c>
      <c r="AL50" s="173" t="e">
        <f>AH50/$I50</f>
        <v>#DIV/0!</v>
      </c>
      <c r="AM50" s="174" t="e">
        <f>AI50/$I50</f>
        <v>#DIV/0!</v>
      </c>
    </row>
    <row r="51" spans="1:39" ht="12.75" customHeight="1" outlineLevel="1">
      <c r="A51" s="487" t="s">
        <v>54</v>
      </c>
      <c r="B51" s="488"/>
      <c r="C51" s="194"/>
      <c r="D51" s="195" t="s">
        <v>6444</v>
      </c>
      <c r="E51" s="196">
        <f>SUM(H52:H58)</f>
        <v>0</v>
      </c>
      <c r="F51" s="196"/>
      <c r="G51" s="196"/>
      <c r="H51" s="196"/>
      <c r="I51" s="196">
        <f>SUM(I52:I58)</f>
        <v>0</v>
      </c>
      <c r="J51" s="197" t="e">
        <f>E51/$G$101</f>
        <v>#DIV/0!</v>
      </c>
      <c r="K51" s="182" t="e">
        <f>E51/$E$50</f>
        <v>#DIV/0!</v>
      </c>
      <c r="L51" s="198"/>
      <c r="M51" s="199"/>
      <c r="S51" s="172"/>
      <c r="T51" s="173"/>
      <c r="U51" s="173"/>
      <c r="V51" s="174"/>
      <c r="W51" s="141">
        <f t="shared" si="3"/>
        <v>0</v>
      </c>
      <c r="X51" s="142">
        <f t="shared" si="4"/>
        <v>0</v>
      </c>
      <c r="Y51" s="142">
        <f t="shared" si="5"/>
        <v>0</v>
      </c>
      <c r="Z51" s="143">
        <f t="shared" si="6"/>
        <v>0</v>
      </c>
      <c r="AA51" s="205">
        <f t="shared" si="7"/>
        <v>0</v>
      </c>
      <c r="AB51" s="93">
        <f t="shared" si="8"/>
        <v>0</v>
      </c>
      <c r="AC51" s="93">
        <f t="shared" si="9"/>
        <v>0</v>
      </c>
      <c r="AD51" s="206">
        <f t="shared" si="10"/>
        <v>0</v>
      </c>
      <c r="AF51" s="153"/>
      <c r="AI51" s="154"/>
      <c r="AJ51" s="153"/>
      <c r="AM51" s="154"/>
    </row>
    <row r="52" spans="1:39" ht="51" outlineLevel="1">
      <c r="A52" s="52" t="s">
        <v>55</v>
      </c>
      <c r="B52" s="15">
        <v>90092</v>
      </c>
      <c r="C52" s="200" t="s">
        <v>6496</v>
      </c>
      <c r="D52" s="201" t="s">
        <v>6571</v>
      </c>
      <c r="E52" s="202" t="s">
        <v>6556</v>
      </c>
      <c r="F52" s="239">
        <v>156</v>
      </c>
      <c r="G52" s="317"/>
      <c r="H52" s="33">
        <f>ROUND(_xlfn.IFERROR(F52*G52," - "),2)</f>
        <v>0</v>
      </c>
      <c r="I52" s="65">
        <f aca="true" t="shared" si="23" ref="I52:I58">ROUND(ROUND(G52*(1+$F$102),2)*F52,2)</f>
        <v>0</v>
      </c>
      <c r="J52" s="204" t="e">
        <f aca="true" t="shared" si="24" ref="J52:J58">H52/$G$101</f>
        <v>#DIV/0!</v>
      </c>
      <c r="K52" s="240"/>
      <c r="L52" s="198" t="e">
        <f aca="true" t="shared" si="25" ref="L52:L58">I52*$L$9</f>
        <v>#DIV/0!</v>
      </c>
      <c r="M52" s="199" t="e">
        <f t="shared" si="2"/>
        <v>#DIV/0!</v>
      </c>
      <c r="S52" s="241">
        <v>0.21</v>
      </c>
      <c r="T52" s="242">
        <v>0.21</v>
      </c>
      <c r="U52" s="76"/>
      <c r="V52" s="243">
        <v>0.58</v>
      </c>
      <c r="W52" s="141">
        <f aca="true" t="shared" si="26" ref="W52:W83">S52*F52</f>
        <v>32.76</v>
      </c>
      <c r="X52" s="142">
        <f aca="true" t="shared" si="27" ref="X52:X83">T52*F52</f>
        <v>32.76</v>
      </c>
      <c r="Y52" s="142">
        <f aca="true" t="shared" si="28" ref="Y52:Y83">U52*F52</f>
        <v>0</v>
      </c>
      <c r="Z52" s="143">
        <f aca="true" t="shared" si="29" ref="Z52:Z83">V52*F52</f>
        <v>90.47999999999999</v>
      </c>
      <c r="AA52" s="205">
        <f aca="true" t="shared" si="30" ref="AA52:AA83">S52*I52</f>
        <v>0</v>
      </c>
      <c r="AB52" s="93">
        <f aca="true" t="shared" si="31" ref="AB52:AB83">T52*I52</f>
        <v>0</v>
      </c>
      <c r="AC52" s="93">
        <f aca="true" t="shared" si="32" ref="AC52:AC83">U52*I52</f>
        <v>0</v>
      </c>
      <c r="AD52" s="206">
        <f aca="true" t="shared" si="33" ref="AD52:AD83">V52*I52</f>
        <v>0</v>
      </c>
      <c r="AF52" s="205">
        <f>AA52</f>
        <v>0</v>
      </c>
      <c r="AG52" s="93">
        <f>AB52</f>
        <v>0</v>
      </c>
      <c r="AH52" s="93">
        <f>AC52</f>
        <v>0</v>
      </c>
      <c r="AI52" s="206">
        <f>AD52</f>
        <v>0</v>
      </c>
      <c r="AJ52" s="153"/>
      <c r="AM52" s="154"/>
    </row>
    <row r="53" spans="1:39" ht="25.5" outlineLevel="1">
      <c r="A53" s="53" t="s">
        <v>6458</v>
      </c>
      <c r="B53" s="244">
        <v>101618</v>
      </c>
      <c r="C53" s="217" t="s">
        <v>6496</v>
      </c>
      <c r="D53" s="218" t="s">
        <v>6572</v>
      </c>
      <c r="E53" s="219" t="s">
        <v>6556</v>
      </c>
      <c r="F53" s="220">
        <v>20.8</v>
      </c>
      <c r="G53" s="321"/>
      <c r="H53" s="32">
        <f>ROUND(_xlfn.IFERROR(F53*G53," - "),2)</f>
        <v>0</v>
      </c>
      <c r="I53" s="65">
        <f t="shared" si="23"/>
        <v>0</v>
      </c>
      <c r="J53" s="221" t="e">
        <f t="shared" si="24"/>
        <v>#DIV/0!</v>
      </c>
      <c r="K53" s="240"/>
      <c r="L53" s="198" t="e">
        <f t="shared" si="25"/>
        <v>#DIV/0!</v>
      </c>
      <c r="M53" s="199" t="e">
        <f t="shared" si="2"/>
        <v>#DIV/0!</v>
      </c>
      <c r="S53" s="241">
        <v>0.21</v>
      </c>
      <c r="T53" s="242">
        <v>0.21</v>
      </c>
      <c r="U53" s="76"/>
      <c r="V53" s="243">
        <v>0.58</v>
      </c>
      <c r="W53" s="141">
        <f t="shared" si="26"/>
        <v>4.368</v>
      </c>
      <c r="X53" s="142">
        <f t="shared" si="27"/>
        <v>4.368</v>
      </c>
      <c r="Y53" s="142">
        <f t="shared" si="28"/>
        <v>0</v>
      </c>
      <c r="Z53" s="143">
        <f t="shared" si="29"/>
        <v>12.064</v>
      </c>
      <c r="AA53" s="205">
        <f t="shared" si="30"/>
        <v>0</v>
      </c>
      <c r="AB53" s="93">
        <f t="shared" si="31"/>
        <v>0</v>
      </c>
      <c r="AC53" s="93">
        <f t="shared" si="32"/>
        <v>0</v>
      </c>
      <c r="AD53" s="206">
        <f t="shared" si="33"/>
        <v>0</v>
      </c>
      <c r="AF53" s="205">
        <f aca="true" t="shared" si="34" ref="AF53:AF66">AA53</f>
        <v>0</v>
      </c>
      <c r="AG53" s="93">
        <f aca="true" t="shared" si="35" ref="AG53:AG66">AB53</f>
        <v>0</v>
      </c>
      <c r="AH53" s="93">
        <f aca="true" t="shared" si="36" ref="AH53:AH66">AC53</f>
        <v>0</v>
      </c>
      <c r="AI53" s="206">
        <f aca="true" t="shared" si="37" ref="AI53:AI66">AD53</f>
        <v>0</v>
      </c>
      <c r="AJ53" s="153"/>
      <c r="AM53" s="154"/>
    </row>
    <row r="54" spans="1:39" ht="38.25" outlineLevel="1">
      <c r="A54" s="53" t="s">
        <v>6459</v>
      </c>
      <c r="B54" s="238">
        <v>92210</v>
      </c>
      <c r="C54" s="217" t="s">
        <v>6496</v>
      </c>
      <c r="D54" s="218" t="s">
        <v>6573</v>
      </c>
      <c r="E54" s="219" t="s">
        <v>6546</v>
      </c>
      <c r="F54" s="220">
        <v>104</v>
      </c>
      <c r="G54" s="321"/>
      <c r="H54" s="32">
        <f>ROUND(_xlfn.IFERROR(F54*G54," - "),2)</f>
        <v>0</v>
      </c>
      <c r="I54" s="65">
        <f t="shared" si="23"/>
        <v>0</v>
      </c>
      <c r="J54" s="221" t="e">
        <f t="shared" si="24"/>
        <v>#DIV/0!</v>
      </c>
      <c r="K54" s="240"/>
      <c r="L54" s="198" t="e">
        <f t="shared" si="25"/>
        <v>#DIV/0!</v>
      </c>
      <c r="M54" s="199" t="e">
        <f t="shared" si="2"/>
        <v>#DIV/0!</v>
      </c>
      <c r="S54" s="241">
        <v>0.21</v>
      </c>
      <c r="T54" s="242">
        <v>0.21</v>
      </c>
      <c r="U54" s="76"/>
      <c r="V54" s="243">
        <v>0.58</v>
      </c>
      <c r="W54" s="141">
        <f t="shared" si="26"/>
        <v>21.84</v>
      </c>
      <c r="X54" s="142">
        <f t="shared" si="27"/>
        <v>21.84</v>
      </c>
      <c r="Y54" s="142">
        <f t="shared" si="28"/>
        <v>0</v>
      </c>
      <c r="Z54" s="143">
        <f t="shared" si="29"/>
        <v>60.31999999999999</v>
      </c>
      <c r="AA54" s="205">
        <f t="shared" si="30"/>
        <v>0</v>
      </c>
      <c r="AB54" s="93">
        <f t="shared" si="31"/>
        <v>0</v>
      </c>
      <c r="AC54" s="93">
        <f t="shared" si="32"/>
        <v>0</v>
      </c>
      <c r="AD54" s="206">
        <f t="shared" si="33"/>
        <v>0</v>
      </c>
      <c r="AF54" s="205">
        <f t="shared" si="34"/>
        <v>0</v>
      </c>
      <c r="AG54" s="93">
        <f t="shared" si="35"/>
        <v>0</v>
      </c>
      <c r="AH54" s="93">
        <f t="shared" si="36"/>
        <v>0</v>
      </c>
      <c r="AI54" s="206">
        <f t="shared" si="37"/>
        <v>0</v>
      </c>
      <c r="AJ54" s="153"/>
      <c r="AM54" s="154"/>
    </row>
    <row r="55" spans="1:39" ht="51" outlineLevel="1">
      <c r="A55" s="53" t="s">
        <v>6460</v>
      </c>
      <c r="B55" s="238">
        <v>93381</v>
      </c>
      <c r="C55" s="217" t="s">
        <v>6496</v>
      </c>
      <c r="D55" s="218" t="s">
        <v>6574</v>
      </c>
      <c r="E55" s="219" t="s">
        <v>6556</v>
      </c>
      <c r="F55" s="220">
        <v>36.42</v>
      </c>
      <c r="G55" s="321"/>
      <c r="H55" s="32">
        <f>ROUND(_xlfn.IFERROR(F55*G55," - "),2)</f>
        <v>0</v>
      </c>
      <c r="I55" s="65">
        <f t="shared" si="23"/>
        <v>0</v>
      </c>
      <c r="J55" s="221" t="e">
        <f t="shared" si="24"/>
        <v>#DIV/0!</v>
      </c>
      <c r="K55" s="240"/>
      <c r="L55" s="198" t="e">
        <f t="shared" si="25"/>
        <v>#DIV/0!</v>
      </c>
      <c r="M55" s="199" t="e">
        <f t="shared" si="2"/>
        <v>#DIV/0!</v>
      </c>
      <c r="S55" s="241">
        <v>0.21</v>
      </c>
      <c r="T55" s="242">
        <v>0.21</v>
      </c>
      <c r="U55" s="76"/>
      <c r="V55" s="243">
        <v>0.58</v>
      </c>
      <c r="W55" s="141">
        <f t="shared" si="26"/>
        <v>7.6482</v>
      </c>
      <c r="X55" s="142">
        <f t="shared" si="27"/>
        <v>7.6482</v>
      </c>
      <c r="Y55" s="142">
        <f t="shared" si="28"/>
        <v>0</v>
      </c>
      <c r="Z55" s="143">
        <f t="shared" si="29"/>
        <v>21.1236</v>
      </c>
      <c r="AA55" s="205">
        <f t="shared" si="30"/>
        <v>0</v>
      </c>
      <c r="AB55" s="93">
        <f t="shared" si="31"/>
        <v>0</v>
      </c>
      <c r="AC55" s="93">
        <f t="shared" si="32"/>
        <v>0</v>
      </c>
      <c r="AD55" s="206">
        <f t="shared" si="33"/>
        <v>0</v>
      </c>
      <c r="AF55" s="205">
        <f t="shared" si="34"/>
        <v>0</v>
      </c>
      <c r="AG55" s="93">
        <f t="shared" si="35"/>
        <v>0</v>
      </c>
      <c r="AH55" s="93">
        <f t="shared" si="36"/>
        <v>0</v>
      </c>
      <c r="AI55" s="206">
        <f t="shared" si="37"/>
        <v>0</v>
      </c>
      <c r="AJ55" s="153"/>
      <c r="AM55" s="154"/>
    </row>
    <row r="56" spans="1:39" ht="38.25" outlineLevel="1">
      <c r="A56" s="53" t="s">
        <v>6461</v>
      </c>
      <c r="B56" s="238">
        <v>100973</v>
      </c>
      <c r="C56" s="217" t="s">
        <v>6496</v>
      </c>
      <c r="D56" s="218" t="s">
        <v>6575</v>
      </c>
      <c r="E56" s="219" t="s">
        <v>6556</v>
      </c>
      <c r="F56" s="220">
        <v>155.45</v>
      </c>
      <c r="G56" s="321"/>
      <c r="H56" s="32">
        <f>ROUND(_xlfn.IFERROR(F56*G56," - "),2)</f>
        <v>0</v>
      </c>
      <c r="I56" s="65">
        <f t="shared" si="23"/>
        <v>0</v>
      </c>
      <c r="J56" s="221" t="e">
        <f t="shared" si="24"/>
        <v>#DIV/0!</v>
      </c>
      <c r="K56" s="240"/>
      <c r="L56" s="198" t="e">
        <f t="shared" si="25"/>
        <v>#DIV/0!</v>
      </c>
      <c r="M56" s="199" t="e">
        <f t="shared" si="2"/>
        <v>#DIV/0!</v>
      </c>
      <c r="S56" s="241">
        <v>0.21</v>
      </c>
      <c r="T56" s="242">
        <v>0.21</v>
      </c>
      <c r="U56" s="76"/>
      <c r="V56" s="243">
        <v>0.58</v>
      </c>
      <c r="W56" s="141">
        <f t="shared" si="26"/>
        <v>32.644499999999994</v>
      </c>
      <c r="X56" s="142">
        <f t="shared" si="27"/>
        <v>32.644499999999994</v>
      </c>
      <c r="Y56" s="142">
        <f t="shared" si="28"/>
        <v>0</v>
      </c>
      <c r="Z56" s="143">
        <f t="shared" si="29"/>
        <v>90.16099999999999</v>
      </c>
      <c r="AA56" s="205">
        <f t="shared" si="30"/>
        <v>0</v>
      </c>
      <c r="AB56" s="93">
        <f t="shared" si="31"/>
        <v>0</v>
      </c>
      <c r="AC56" s="93">
        <f t="shared" si="32"/>
        <v>0</v>
      </c>
      <c r="AD56" s="206">
        <f t="shared" si="33"/>
        <v>0</v>
      </c>
      <c r="AF56" s="205">
        <f t="shared" si="34"/>
        <v>0</v>
      </c>
      <c r="AG56" s="93">
        <f t="shared" si="35"/>
        <v>0</v>
      </c>
      <c r="AH56" s="93">
        <f t="shared" si="36"/>
        <v>0</v>
      </c>
      <c r="AI56" s="206">
        <f t="shared" si="37"/>
        <v>0</v>
      </c>
      <c r="AJ56" s="153"/>
      <c r="AM56" s="154"/>
    </row>
    <row r="57" spans="1:39" ht="25.5" outlineLevel="1">
      <c r="A57" s="53" t="s">
        <v>6462</v>
      </c>
      <c r="B57" s="58">
        <v>95875</v>
      </c>
      <c r="C57" s="217" t="s">
        <v>6496</v>
      </c>
      <c r="D57" s="218" t="s">
        <v>6553</v>
      </c>
      <c r="E57" s="219" t="s">
        <v>6554</v>
      </c>
      <c r="F57" s="220">
        <v>2798.1</v>
      </c>
      <c r="G57" s="321"/>
      <c r="H57" s="32">
        <f>ROUND(_xlfn.IFERROR(F57*G57," - "),2)</f>
        <v>0</v>
      </c>
      <c r="I57" s="65">
        <f t="shared" si="23"/>
        <v>0</v>
      </c>
      <c r="J57" s="221" t="e">
        <f t="shared" si="24"/>
        <v>#DIV/0!</v>
      </c>
      <c r="K57" s="240"/>
      <c r="L57" s="198" t="e">
        <f t="shared" si="25"/>
        <v>#DIV/0!</v>
      </c>
      <c r="M57" s="199" t="e">
        <f t="shared" si="2"/>
        <v>#DIV/0!</v>
      </c>
      <c r="S57" s="241">
        <v>0.21</v>
      </c>
      <c r="T57" s="242">
        <v>0.21</v>
      </c>
      <c r="U57" s="76"/>
      <c r="V57" s="243">
        <v>0.58</v>
      </c>
      <c r="W57" s="141">
        <f t="shared" si="26"/>
        <v>587.601</v>
      </c>
      <c r="X57" s="142">
        <f t="shared" si="27"/>
        <v>587.601</v>
      </c>
      <c r="Y57" s="142">
        <f t="shared" si="28"/>
        <v>0</v>
      </c>
      <c r="Z57" s="143">
        <f t="shared" si="29"/>
        <v>1622.898</v>
      </c>
      <c r="AA57" s="205">
        <f t="shared" si="30"/>
        <v>0</v>
      </c>
      <c r="AB57" s="93">
        <f t="shared" si="31"/>
        <v>0</v>
      </c>
      <c r="AC57" s="93">
        <f t="shared" si="32"/>
        <v>0</v>
      </c>
      <c r="AD57" s="206">
        <f t="shared" si="33"/>
        <v>0</v>
      </c>
      <c r="AF57" s="205">
        <f t="shared" si="34"/>
        <v>0</v>
      </c>
      <c r="AG57" s="93">
        <f t="shared" si="35"/>
        <v>0</v>
      </c>
      <c r="AH57" s="93">
        <f t="shared" si="36"/>
        <v>0</v>
      </c>
      <c r="AI57" s="206">
        <f t="shared" si="37"/>
        <v>0</v>
      </c>
      <c r="AJ57" s="153"/>
      <c r="AM57" s="154"/>
    </row>
    <row r="58" spans="1:39" ht="17.25" customHeight="1" outlineLevel="1">
      <c r="A58" s="54" t="s">
        <v>6463</v>
      </c>
      <c r="B58" s="245" t="s">
        <v>487</v>
      </c>
      <c r="C58" s="207" t="s">
        <v>6534</v>
      </c>
      <c r="D58" s="208" t="s">
        <v>6555</v>
      </c>
      <c r="E58" s="209" t="s">
        <v>6556</v>
      </c>
      <c r="F58" s="210">
        <v>155.45</v>
      </c>
      <c r="G58" s="318"/>
      <c r="H58" s="49">
        <f>ROUND(_xlfn.IFERROR(F58*G58," - "),2)</f>
        <v>0</v>
      </c>
      <c r="I58" s="66">
        <f t="shared" si="23"/>
        <v>0</v>
      </c>
      <c r="J58" s="211" t="e">
        <f t="shared" si="24"/>
        <v>#DIV/0!</v>
      </c>
      <c r="K58" s="240"/>
      <c r="L58" s="198" t="e">
        <f t="shared" si="25"/>
        <v>#DIV/0!</v>
      </c>
      <c r="M58" s="199" t="e">
        <f t="shared" si="2"/>
        <v>#DIV/0!</v>
      </c>
      <c r="S58" s="241">
        <v>0.21</v>
      </c>
      <c r="T58" s="242">
        <v>0.21</v>
      </c>
      <c r="U58" s="76"/>
      <c r="V58" s="243">
        <v>0.58</v>
      </c>
      <c r="W58" s="141">
        <f t="shared" si="26"/>
        <v>32.644499999999994</v>
      </c>
      <c r="X58" s="142">
        <f t="shared" si="27"/>
        <v>32.644499999999994</v>
      </c>
      <c r="Y58" s="142">
        <f t="shared" si="28"/>
        <v>0</v>
      </c>
      <c r="Z58" s="143">
        <f t="shared" si="29"/>
        <v>90.16099999999999</v>
      </c>
      <c r="AA58" s="205">
        <f t="shared" si="30"/>
        <v>0</v>
      </c>
      <c r="AB58" s="93">
        <f t="shared" si="31"/>
        <v>0</v>
      </c>
      <c r="AC58" s="93">
        <f t="shared" si="32"/>
        <v>0</v>
      </c>
      <c r="AD58" s="206">
        <f t="shared" si="33"/>
        <v>0</v>
      </c>
      <c r="AF58" s="205">
        <f t="shared" si="34"/>
        <v>0</v>
      </c>
      <c r="AG58" s="93">
        <f t="shared" si="35"/>
        <v>0</v>
      </c>
      <c r="AH58" s="93">
        <f t="shared" si="36"/>
        <v>0</v>
      </c>
      <c r="AI58" s="206">
        <f t="shared" si="37"/>
        <v>0</v>
      </c>
      <c r="AJ58" s="153"/>
      <c r="AM58" s="154"/>
    </row>
    <row r="59" spans="1:39" ht="12.75" customHeight="1" outlineLevel="1">
      <c r="A59" s="485" t="s">
        <v>59</v>
      </c>
      <c r="B59" s="486"/>
      <c r="C59" s="194"/>
      <c r="D59" s="195" t="s">
        <v>6497</v>
      </c>
      <c r="E59" s="196">
        <f>SUM(H60:H66)</f>
        <v>0</v>
      </c>
      <c r="F59" s="196"/>
      <c r="G59" s="196"/>
      <c r="H59" s="196"/>
      <c r="I59" s="229">
        <f>SUM(I60:I66)</f>
        <v>0</v>
      </c>
      <c r="J59" s="197" t="e">
        <f>E59/$G$101</f>
        <v>#DIV/0!</v>
      </c>
      <c r="K59" s="182" t="e">
        <f>E59/$E$50</f>
        <v>#DIV/0!</v>
      </c>
      <c r="L59" s="198"/>
      <c r="M59" s="199"/>
      <c r="S59" s="172"/>
      <c r="T59" s="173"/>
      <c r="U59" s="173"/>
      <c r="V59" s="174"/>
      <c r="W59" s="141">
        <f t="shared" si="26"/>
        <v>0</v>
      </c>
      <c r="X59" s="142">
        <f t="shared" si="27"/>
        <v>0</v>
      </c>
      <c r="Y59" s="142">
        <f t="shared" si="28"/>
        <v>0</v>
      </c>
      <c r="Z59" s="143">
        <f t="shared" si="29"/>
        <v>0</v>
      </c>
      <c r="AA59" s="205">
        <f t="shared" si="30"/>
        <v>0</v>
      </c>
      <c r="AB59" s="93">
        <f t="shared" si="31"/>
        <v>0</v>
      </c>
      <c r="AC59" s="93">
        <f t="shared" si="32"/>
        <v>0</v>
      </c>
      <c r="AD59" s="206">
        <f t="shared" si="33"/>
        <v>0</v>
      </c>
      <c r="AF59" s="205">
        <f t="shared" si="34"/>
        <v>0</v>
      </c>
      <c r="AG59" s="93">
        <f t="shared" si="35"/>
        <v>0</v>
      </c>
      <c r="AH59" s="93">
        <f t="shared" si="36"/>
        <v>0</v>
      </c>
      <c r="AI59" s="206">
        <f t="shared" si="37"/>
        <v>0</v>
      </c>
      <c r="AJ59" s="153"/>
      <c r="AM59" s="154"/>
    </row>
    <row r="60" spans="1:39" ht="51" outlineLevel="1">
      <c r="A60" s="52" t="s">
        <v>60</v>
      </c>
      <c r="B60" s="15">
        <v>90092</v>
      </c>
      <c r="C60" s="200" t="s">
        <v>6496</v>
      </c>
      <c r="D60" s="201" t="s">
        <v>6571</v>
      </c>
      <c r="E60" s="202" t="s">
        <v>6556</v>
      </c>
      <c r="F60" s="239">
        <v>426.6</v>
      </c>
      <c r="G60" s="317"/>
      <c r="H60" s="33">
        <f>ROUND(_xlfn.IFERROR(F60*G60," - "),2)</f>
        <v>0</v>
      </c>
      <c r="I60" s="65">
        <f aca="true" t="shared" si="38" ref="I60:I66">ROUND(ROUND(G60*(1+$F$102),2)*F60,2)</f>
        <v>0</v>
      </c>
      <c r="J60" s="204" t="e">
        <f aca="true" t="shared" si="39" ref="J60:J66">H60/$G$101</f>
        <v>#DIV/0!</v>
      </c>
      <c r="K60" s="240"/>
      <c r="L60" s="198" t="e">
        <f aca="true" t="shared" si="40" ref="L60:L66">I60*$L$9</f>
        <v>#DIV/0!</v>
      </c>
      <c r="M60" s="199" t="e">
        <f t="shared" si="2"/>
        <v>#DIV/0!</v>
      </c>
      <c r="S60" s="172"/>
      <c r="T60" s="173"/>
      <c r="U60" s="173">
        <v>0.26</v>
      </c>
      <c r="V60" s="174">
        <v>0.74</v>
      </c>
      <c r="W60" s="141">
        <f t="shared" si="26"/>
        <v>0</v>
      </c>
      <c r="X60" s="142">
        <f t="shared" si="27"/>
        <v>0</v>
      </c>
      <c r="Y60" s="142">
        <f t="shared" si="28"/>
        <v>110.91600000000001</v>
      </c>
      <c r="Z60" s="143">
        <f t="shared" si="29"/>
        <v>315.684</v>
      </c>
      <c r="AA60" s="205">
        <f t="shared" si="30"/>
        <v>0</v>
      </c>
      <c r="AB60" s="93">
        <f t="shared" si="31"/>
        <v>0</v>
      </c>
      <c r="AC60" s="93">
        <f t="shared" si="32"/>
        <v>0</v>
      </c>
      <c r="AD60" s="206">
        <f t="shared" si="33"/>
        <v>0</v>
      </c>
      <c r="AF60" s="205">
        <f t="shared" si="34"/>
        <v>0</v>
      </c>
      <c r="AG60" s="93">
        <f t="shared" si="35"/>
        <v>0</v>
      </c>
      <c r="AH60" s="93">
        <f t="shared" si="36"/>
        <v>0</v>
      </c>
      <c r="AI60" s="206">
        <f t="shared" si="37"/>
        <v>0</v>
      </c>
      <c r="AJ60" s="153"/>
      <c r="AM60" s="154"/>
    </row>
    <row r="61" spans="1:39" ht="25.5" outlineLevel="1">
      <c r="A61" s="53" t="s">
        <v>6380</v>
      </c>
      <c r="B61" s="244">
        <v>101618</v>
      </c>
      <c r="C61" s="217" t="s">
        <v>6496</v>
      </c>
      <c r="D61" s="218" t="s">
        <v>6572</v>
      </c>
      <c r="E61" s="219" t="s">
        <v>6556</v>
      </c>
      <c r="F61" s="220">
        <v>56.879999999999995</v>
      </c>
      <c r="G61" s="321"/>
      <c r="H61" s="32">
        <f>ROUND(_xlfn.IFERROR(F61*G61," - "),2)</f>
        <v>0</v>
      </c>
      <c r="I61" s="65">
        <f t="shared" si="38"/>
        <v>0</v>
      </c>
      <c r="J61" s="221" t="e">
        <f t="shared" si="39"/>
        <v>#DIV/0!</v>
      </c>
      <c r="K61" s="240"/>
      <c r="L61" s="198" t="e">
        <f t="shared" si="40"/>
        <v>#DIV/0!</v>
      </c>
      <c r="M61" s="199" t="e">
        <f t="shared" si="2"/>
        <v>#DIV/0!</v>
      </c>
      <c r="S61" s="172"/>
      <c r="T61" s="173"/>
      <c r="U61" s="173">
        <v>0.26</v>
      </c>
      <c r="V61" s="174">
        <v>0.74</v>
      </c>
      <c r="W61" s="141">
        <f t="shared" si="26"/>
        <v>0</v>
      </c>
      <c r="X61" s="142">
        <f t="shared" si="27"/>
        <v>0</v>
      </c>
      <c r="Y61" s="142">
        <f t="shared" si="28"/>
        <v>14.7888</v>
      </c>
      <c r="Z61" s="143">
        <f t="shared" si="29"/>
        <v>42.09119999999999</v>
      </c>
      <c r="AA61" s="205">
        <f t="shared" si="30"/>
        <v>0</v>
      </c>
      <c r="AB61" s="93">
        <f t="shared" si="31"/>
        <v>0</v>
      </c>
      <c r="AC61" s="93">
        <f t="shared" si="32"/>
        <v>0</v>
      </c>
      <c r="AD61" s="206">
        <f t="shared" si="33"/>
        <v>0</v>
      </c>
      <c r="AF61" s="205">
        <f t="shared" si="34"/>
        <v>0</v>
      </c>
      <c r="AG61" s="93">
        <f t="shared" si="35"/>
        <v>0</v>
      </c>
      <c r="AH61" s="93">
        <f t="shared" si="36"/>
        <v>0</v>
      </c>
      <c r="AI61" s="206">
        <f t="shared" si="37"/>
        <v>0</v>
      </c>
      <c r="AJ61" s="153"/>
      <c r="AM61" s="154"/>
    </row>
    <row r="62" spans="1:39" ht="38.25" outlineLevel="1">
      <c r="A62" s="53" t="s">
        <v>6381</v>
      </c>
      <c r="B62" s="238">
        <v>92212</v>
      </c>
      <c r="C62" s="217" t="s">
        <v>6496</v>
      </c>
      <c r="D62" s="218" t="s">
        <v>6576</v>
      </c>
      <c r="E62" s="219" t="s">
        <v>6546</v>
      </c>
      <c r="F62" s="220">
        <v>237</v>
      </c>
      <c r="G62" s="321"/>
      <c r="H62" s="32">
        <f>ROUND(_xlfn.IFERROR(F62*G62," - "),2)</f>
        <v>0</v>
      </c>
      <c r="I62" s="65">
        <f t="shared" si="38"/>
        <v>0</v>
      </c>
      <c r="J62" s="221" t="e">
        <f t="shared" si="39"/>
        <v>#DIV/0!</v>
      </c>
      <c r="K62" s="240"/>
      <c r="L62" s="198" t="e">
        <f t="shared" si="40"/>
        <v>#DIV/0!</v>
      </c>
      <c r="M62" s="199" t="e">
        <f t="shared" si="2"/>
        <v>#DIV/0!</v>
      </c>
      <c r="S62" s="172"/>
      <c r="T62" s="173"/>
      <c r="U62" s="173">
        <v>0.26</v>
      </c>
      <c r="V62" s="174">
        <v>0.74</v>
      </c>
      <c r="W62" s="141">
        <f t="shared" si="26"/>
        <v>0</v>
      </c>
      <c r="X62" s="142">
        <f t="shared" si="27"/>
        <v>0</v>
      </c>
      <c r="Y62" s="142">
        <f t="shared" si="28"/>
        <v>61.620000000000005</v>
      </c>
      <c r="Z62" s="143">
        <f t="shared" si="29"/>
        <v>175.38</v>
      </c>
      <c r="AA62" s="205">
        <f t="shared" si="30"/>
        <v>0</v>
      </c>
      <c r="AB62" s="93">
        <f t="shared" si="31"/>
        <v>0</v>
      </c>
      <c r="AC62" s="93">
        <f t="shared" si="32"/>
        <v>0</v>
      </c>
      <c r="AD62" s="206">
        <f t="shared" si="33"/>
        <v>0</v>
      </c>
      <c r="AF62" s="205">
        <f t="shared" si="34"/>
        <v>0</v>
      </c>
      <c r="AG62" s="93">
        <f t="shared" si="35"/>
        <v>0</v>
      </c>
      <c r="AH62" s="93">
        <f t="shared" si="36"/>
        <v>0</v>
      </c>
      <c r="AI62" s="206">
        <f t="shared" si="37"/>
        <v>0</v>
      </c>
      <c r="AJ62" s="153"/>
      <c r="AM62" s="154"/>
    </row>
    <row r="63" spans="1:39" ht="51" outlineLevel="1">
      <c r="A63" s="53" t="s">
        <v>6470</v>
      </c>
      <c r="B63" s="238">
        <v>93381</v>
      </c>
      <c r="C63" s="217" t="s">
        <v>6496</v>
      </c>
      <c r="D63" s="218" t="s">
        <v>6574</v>
      </c>
      <c r="E63" s="219" t="s">
        <v>6556</v>
      </c>
      <c r="F63" s="220">
        <v>186.03</v>
      </c>
      <c r="G63" s="321"/>
      <c r="H63" s="32">
        <f>ROUND(_xlfn.IFERROR(F63*G63," - "),2)</f>
        <v>0</v>
      </c>
      <c r="I63" s="65">
        <f t="shared" si="38"/>
        <v>0</v>
      </c>
      <c r="J63" s="221" t="e">
        <f t="shared" si="39"/>
        <v>#DIV/0!</v>
      </c>
      <c r="K63" s="240"/>
      <c r="L63" s="198" t="e">
        <f t="shared" si="40"/>
        <v>#DIV/0!</v>
      </c>
      <c r="M63" s="199" t="e">
        <f t="shared" si="2"/>
        <v>#DIV/0!</v>
      </c>
      <c r="S63" s="172"/>
      <c r="T63" s="173"/>
      <c r="U63" s="173">
        <v>0.26</v>
      </c>
      <c r="V63" s="174">
        <v>0.74</v>
      </c>
      <c r="W63" s="141">
        <f t="shared" si="26"/>
        <v>0</v>
      </c>
      <c r="X63" s="142">
        <f t="shared" si="27"/>
        <v>0</v>
      </c>
      <c r="Y63" s="142">
        <f t="shared" si="28"/>
        <v>48.3678</v>
      </c>
      <c r="Z63" s="143">
        <f t="shared" si="29"/>
        <v>137.6622</v>
      </c>
      <c r="AA63" s="205">
        <f t="shared" si="30"/>
        <v>0</v>
      </c>
      <c r="AB63" s="93">
        <f t="shared" si="31"/>
        <v>0</v>
      </c>
      <c r="AC63" s="93">
        <f t="shared" si="32"/>
        <v>0</v>
      </c>
      <c r="AD63" s="206">
        <f t="shared" si="33"/>
        <v>0</v>
      </c>
      <c r="AF63" s="205">
        <f t="shared" si="34"/>
        <v>0</v>
      </c>
      <c r="AG63" s="93">
        <f t="shared" si="35"/>
        <v>0</v>
      </c>
      <c r="AH63" s="93">
        <f t="shared" si="36"/>
        <v>0</v>
      </c>
      <c r="AI63" s="206">
        <f t="shared" si="37"/>
        <v>0</v>
      </c>
      <c r="AJ63" s="153"/>
      <c r="AM63" s="154"/>
    </row>
    <row r="64" spans="1:39" ht="38.25" outlineLevel="1">
      <c r="A64" s="53" t="s">
        <v>6471</v>
      </c>
      <c r="B64" s="238">
        <v>100973</v>
      </c>
      <c r="C64" s="217" t="s">
        <v>6496</v>
      </c>
      <c r="D64" s="218" t="s">
        <v>6575</v>
      </c>
      <c r="E64" s="219" t="s">
        <v>6556</v>
      </c>
      <c r="F64" s="220">
        <v>312.74</v>
      </c>
      <c r="G64" s="321"/>
      <c r="H64" s="32">
        <f>ROUND(_xlfn.IFERROR(F64*G64," - "),2)</f>
        <v>0</v>
      </c>
      <c r="I64" s="65">
        <f t="shared" si="38"/>
        <v>0</v>
      </c>
      <c r="J64" s="221" t="e">
        <f t="shared" si="39"/>
        <v>#DIV/0!</v>
      </c>
      <c r="K64" s="240"/>
      <c r="L64" s="198" t="e">
        <f t="shared" si="40"/>
        <v>#DIV/0!</v>
      </c>
      <c r="M64" s="199" t="e">
        <f t="shared" si="2"/>
        <v>#DIV/0!</v>
      </c>
      <c r="S64" s="172"/>
      <c r="T64" s="173"/>
      <c r="U64" s="173">
        <v>0.26</v>
      </c>
      <c r="V64" s="174">
        <v>0.74</v>
      </c>
      <c r="W64" s="141">
        <f t="shared" si="26"/>
        <v>0</v>
      </c>
      <c r="X64" s="142">
        <f t="shared" si="27"/>
        <v>0</v>
      </c>
      <c r="Y64" s="142">
        <f t="shared" si="28"/>
        <v>81.31240000000001</v>
      </c>
      <c r="Z64" s="143">
        <f t="shared" si="29"/>
        <v>231.4276</v>
      </c>
      <c r="AA64" s="205">
        <f t="shared" si="30"/>
        <v>0</v>
      </c>
      <c r="AB64" s="93">
        <f t="shared" si="31"/>
        <v>0</v>
      </c>
      <c r="AC64" s="93">
        <f t="shared" si="32"/>
        <v>0</v>
      </c>
      <c r="AD64" s="206">
        <f t="shared" si="33"/>
        <v>0</v>
      </c>
      <c r="AF64" s="205">
        <f t="shared" si="34"/>
        <v>0</v>
      </c>
      <c r="AG64" s="93">
        <f t="shared" si="35"/>
        <v>0</v>
      </c>
      <c r="AH64" s="93">
        <f t="shared" si="36"/>
        <v>0</v>
      </c>
      <c r="AI64" s="206">
        <f t="shared" si="37"/>
        <v>0</v>
      </c>
      <c r="AJ64" s="153"/>
      <c r="AM64" s="154"/>
    </row>
    <row r="65" spans="1:39" ht="25.5" outlineLevel="1">
      <c r="A65" s="69" t="s">
        <v>6472</v>
      </c>
      <c r="B65" s="70">
        <v>95875</v>
      </c>
      <c r="C65" s="246" t="s">
        <v>6496</v>
      </c>
      <c r="D65" s="247" t="s">
        <v>6553</v>
      </c>
      <c r="E65" s="248" t="s">
        <v>6554</v>
      </c>
      <c r="F65" s="249">
        <v>5629.32</v>
      </c>
      <c r="G65" s="322"/>
      <c r="H65" s="71">
        <f>ROUND(_xlfn.IFERROR(F65*G65," - "),2)</f>
        <v>0</v>
      </c>
      <c r="I65" s="66">
        <f t="shared" si="38"/>
        <v>0</v>
      </c>
      <c r="J65" s="250" t="e">
        <f t="shared" si="39"/>
        <v>#DIV/0!</v>
      </c>
      <c r="K65" s="240"/>
      <c r="L65" s="198" t="e">
        <f t="shared" si="40"/>
        <v>#DIV/0!</v>
      </c>
      <c r="M65" s="199" t="e">
        <f t="shared" si="2"/>
        <v>#DIV/0!</v>
      </c>
      <c r="S65" s="172"/>
      <c r="T65" s="173"/>
      <c r="U65" s="173">
        <v>0.26</v>
      </c>
      <c r="V65" s="174">
        <v>0.74</v>
      </c>
      <c r="W65" s="141">
        <f t="shared" si="26"/>
        <v>0</v>
      </c>
      <c r="X65" s="142">
        <f t="shared" si="27"/>
        <v>0</v>
      </c>
      <c r="Y65" s="142">
        <f t="shared" si="28"/>
        <v>1463.6232</v>
      </c>
      <c r="Z65" s="143">
        <f t="shared" si="29"/>
        <v>4165.6968</v>
      </c>
      <c r="AA65" s="205">
        <f t="shared" si="30"/>
        <v>0</v>
      </c>
      <c r="AB65" s="93">
        <f t="shared" si="31"/>
        <v>0</v>
      </c>
      <c r="AC65" s="93">
        <f t="shared" si="32"/>
        <v>0</v>
      </c>
      <c r="AD65" s="206">
        <f t="shared" si="33"/>
        <v>0</v>
      </c>
      <c r="AF65" s="205">
        <f t="shared" si="34"/>
        <v>0</v>
      </c>
      <c r="AG65" s="93">
        <f t="shared" si="35"/>
        <v>0</v>
      </c>
      <c r="AH65" s="93">
        <f t="shared" si="36"/>
        <v>0</v>
      </c>
      <c r="AI65" s="206">
        <f t="shared" si="37"/>
        <v>0</v>
      </c>
      <c r="AJ65" s="153"/>
      <c r="AM65" s="154"/>
    </row>
    <row r="66" spans="1:39" ht="17.25" customHeight="1" outlineLevel="1">
      <c r="A66" s="54" t="s">
        <v>6473</v>
      </c>
      <c r="B66" s="245" t="s">
        <v>487</v>
      </c>
      <c r="C66" s="207" t="s">
        <v>6534</v>
      </c>
      <c r="D66" s="208" t="s">
        <v>6555</v>
      </c>
      <c r="E66" s="209" t="s">
        <v>6556</v>
      </c>
      <c r="F66" s="210">
        <v>312.74</v>
      </c>
      <c r="G66" s="318"/>
      <c r="H66" s="49">
        <f>ROUND(_xlfn.IFERROR(F66*G66," - "),2)</f>
        <v>0</v>
      </c>
      <c r="I66" s="49">
        <f t="shared" si="38"/>
        <v>0</v>
      </c>
      <c r="J66" s="211" t="e">
        <f t="shared" si="39"/>
        <v>#DIV/0!</v>
      </c>
      <c r="K66" s="240"/>
      <c r="L66" s="198" t="e">
        <f t="shared" si="40"/>
        <v>#DIV/0!</v>
      </c>
      <c r="M66" s="199" t="e">
        <f t="shared" si="2"/>
        <v>#DIV/0!</v>
      </c>
      <c r="S66" s="172"/>
      <c r="T66" s="173"/>
      <c r="U66" s="173">
        <v>0.26</v>
      </c>
      <c r="V66" s="174">
        <v>0.74</v>
      </c>
      <c r="W66" s="141">
        <f t="shared" si="26"/>
        <v>0</v>
      </c>
      <c r="X66" s="142">
        <f t="shared" si="27"/>
        <v>0</v>
      </c>
      <c r="Y66" s="142">
        <f t="shared" si="28"/>
        <v>81.31240000000001</v>
      </c>
      <c r="Z66" s="143">
        <f t="shared" si="29"/>
        <v>231.4276</v>
      </c>
      <c r="AA66" s="205">
        <f t="shared" si="30"/>
        <v>0</v>
      </c>
      <c r="AB66" s="93">
        <f t="shared" si="31"/>
        <v>0</v>
      </c>
      <c r="AC66" s="93">
        <f t="shared" si="32"/>
        <v>0</v>
      </c>
      <c r="AD66" s="206">
        <f t="shared" si="33"/>
        <v>0</v>
      </c>
      <c r="AF66" s="205">
        <f t="shared" si="34"/>
        <v>0</v>
      </c>
      <c r="AG66" s="93">
        <f t="shared" si="35"/>
        <v>0</v>
      </c>
      <c r="AH66" s="93">
        <f t="shared" si="36"/>
        <v>0</v>
      </c>
      <c r="AI66" s="206">
        <f t="shared" si="37"/>
        <v>0</v>
      </c>
      <c r="AJ66" s="153"/>
      <c r="AM66" s="154"/>
    </row>
    <row r="67" spans="1:39" ht="12.75" customHeight="1" outlineLevel="1">
      <c r="A67" s="485" t="s">
        <v>62</v>
      </c>
      <c r="B67" s="486"/>
      <c r="C67" s="227"/>
      <c r="D67" s="251" t="s">
        <v>6511</v>
      </c>
      <c r="E67" s="229">
        <f>SUM(H68:H72)</f>
        <v>0</v>
      </c>
      <c r="F67" s="229"/>
      <c r="G67" s="229"/>
      <c r="H67" s="229"/>
      <c r="I67" s="229">
        <f>SUM(I68:I72)</f>
        <v>0</v>
      </c>
      <c r="J67" s="230" t="e">
        <f>E67/$G$101</f>
        <v>#DIV/0!</v>
      </c>
      <c r="K67" s="182" t="e">
        <f>E67/$E$50</f>
        <v>#DIV/0!</v>
      </c>
      <c r="L67" s="198"/>
      <c r="M67" s="199"/>
      <c r="S67" s="172"/>
      <c r="T67" s="173"/>
      <c r="U67" s="173"/>
      <c r="V67" s="174"/>
      <c r="W67" s="141">
        <f t="shared" si="26"/>
        <v>0</v>
      </c>
      <c r="X67" s="142">
        <f t="shared" si="27"/>
        <v>0</v>
      </c>
      <c r="Y67" s="142">
        <f t="shared" si="28"/>
        <v>0</v>
      </c>
      <c r="Z67" s="143">
        <f t="shared" si="29"/>
        <v>0</v>
      </c>
      <c r="AA67" s="205">
        <f t="shared" si="30"/>
        <v>0</v>
      </c>
      <c r="AB67" s="93">
        <f t="shared" si="31"/>
        <v>0</v>
      </c>
      <c r="AC67" s="93">
        <f t="shared" si="32"/>
        <v>0</v>
      </c>
      <c r="AD67" s="206">
        <f t="shared" si="33"/>
        <v>0</v>
      </c>
      <c r="AF67" s="205">
        <f aca="true" t="shared" si="41" ref="AF67:AF80">AA67</f>
        <v>0</v>
      </c>
      <c r="AG67" s="93">
        <f aca="true" t="shared" si="42" ref="AG67:AG80">AB67</f>
        <v>0</v>
      </c>
      <c r="AH67" s="93">
        <f aca="true" t="shared" si="43" ref="AH67:AH80">AC67</f>
        <v>0</v>
      </c>
      <c r="AI67" s="206">
        <f aca="true" t="shared" si="44" ref="AI67:AI80">AD67</f>
        <v>0</v>
      </c>
      <c r="AJ67" s="153"/>
      <c r="AM67" s="154"/>
    </row>
    <row r="68" spans="1:39" ht="25.5" outlineLevel="1">
      <c r="A68" s="52" t="s">
        <v>6498</v>
      </c>
      <c r="B68" s="244">
        <v>96624</v>
      </c>
      <c r="C68" s="217" t="s">
        <v>6496</v>
      </c>
      <c r="D68" s="218" t="s">
        <v>6577</v>
      </c>
      <c r="E68" s="219" t="s">
        <v>6556</v>
      </c>
      <c r="F68" s="220">
        <v>4.22</v>
      </c>
      <c r="G68" s="321"/>
      <c r="H68" s="32">
        <f>ROUND(_xlfn.IFERROR(F68*G68," - "),2)</f>
        <v>0</v>
      </c>
      <c r="I68" s="65">
        <f>ROUND(ROUND(G68*(1+$F$102),2)*F68,2)</f>
        <v>0</v>
      </c>
      <c r="J68" s="221" t="e">
        <f>H68/$G$101</f>
        <v>#DIV/0!</v>
      </c>
      <c r="K68" s="240"/>
      <c r="L68" s="198" t="e">
        <f>I68*$L$9</f>
        <v>#DIV/0!</v>
      </c>
      <c r="M68" s="199" t="e">
        <f t="shared" si="2"/>
        <v>#DIV/0!</v>
      </c>
      <c r="S68" s="172">
        <v>0.25</v>
      </c>
      <c r="T68" s="173">
        <v>0.25</v>
      </c>
      <c r="U68" s="173">
        <v>0.13</v>
      </c>
      <c r="V68" s="174">
        <v>0.37</v>
      </c>
      <c r="W68" s="141">
        <f t="shared" si="26"/>
        <v>1.055</v>
      </c>
      <c r="X68" s="142">
        <f t="shared" si="27"/>
        <v>1.055</v>
      </c>
      <c r="Y68" s="142">
        <f t="shared" si="28"/>
        <v>0.5486</v>
      </c>
      <c r="Z68" s="143">
        <f t="shared" si="29"/>
        <v>1.5614</v>
      </c>
      <c r="AA68" s="205">
        <f t="shared" si="30"/>
        <v>0</v>
      </c>
      <c r="AB68" s="93">
        <f t="shared" si="31"/>
        <v>0</v>
      </c>
      <c r="AC68" s="93">
        <f t="shared" si="32"/>
        <v>0</v>
      </c>
      <c r="AD68" s="206">
        <f t="shared" si="33"/>
        <v>0</v>
      </c>
      <c r="AF68" s="205">
        <f t="shared" si="41"/>
        <v>0</v>
      </c>
      <c r="AG68" s="93">
        <f t="shared" si="42"/>
        <v>0</v>
      </c>
      <c r="AH68" s="93">
        <f t="shared" si="43"/>
        <v>0</v>
      </c>
      <c r="AI68" s="206">
        <f t="shared" si="44"/>
        <v>0</v>
      </c>
      <c r="AJ68" s="153"/>
      <c r="AM68" s="154"/>
    </row>
    <row r="69" spans="1:39" ht="12.75" outlineLevel="1">
      <c r="A69" s="53" t="s">
        <v>6499</v>
      </c>
      <c r="B69" s="244" t="s">
        <v>488</v>
      </c>
      <c r="C69" s="217" t="s">
        <v>6534</v>
      </c>
      <c r="D69" s="218" t="s">
        <v>6578</v>
      </c>
      <c r="E69" s="219" t="s">
        <v>6548</v>
      </c>
      <c r="F69" s="220">
        <v>16</v>
      </c>
      <c r="G69" s="321"/>
      <c r="H69" s="32">
        <f>ROUND(_xlfn.IFERROR(F69*G69," - "),2)</f>
        <v>0</v>
      </c>
      <c r="I69" s="65">
        <f>ROUND(ROUND(G69*(1+$F$102),2)*F69,2)</f>
        <v>0</v>
      </c>
      <c r="J69" s="221" t="e">
        <f>H69/$G$101</f>
        <v>#DIV/0!</v>
      </c>
      <c r="K69" s="240"/>
      <c r="L69" s="198" t="e">
        <f>I69*$L$9</f>
        <v>#DIV/0!</v>
      </c>
      <c r="M69" s="199" t="e">
        <f t="shared" si="2"/>
        <v>#DIV/0!</v>
      </c>
      <c r="S69" s="172">
        <v>0.25</v>
      </c>
      <c r="T69" s="173">
        <v>0.25</v>
      </c>
      <c r="U69" s="173">
        <v>0.13</v>
      </c>
      <c r="V69" s="174">
        <v>0.37</v>
      </c>
      <c r="W69" s="141">
        <f t="shared" si="26"/>
        <v>4</v>
      </c>
      <c r="X69" s="142">
        <f t="shared" si="27"/>
        <v>4</v>
      </c>
      <c r="Y69" s="142">
        <f t="shared" si="28"/>
        <v>2.08</v>
      </c>
      <c r="Z69" s="143">
        <f t="shared" si="29"/>
        <v>5.92</v>
      </c>
      <c r="AA69" s="205">
        <f t="shared" si="30"/>
        <v>0</v>
      </c>
      <c r="AB69" s="93">
        <f t="shared" si="31"/>
        <v>0</v>
      </c>
      <c r="AC69" s="93">
        <f t="shared" si="32"/>
        <v>0</v>
      </c>
      <c r="AD69" s="206">
        <f t="shared" si="33"/>
        <v>0</v>
      </c>
      <c r="AF69" s="205">
        <f t="shared" si="41"/>
        <v>0</v>
      </c>
      <c r="AG69" s="93">
        <f t="shared" si="42"/>
        <v>0</v>
      </c>
      <c r="AH69" s="93">
        <f t="shared" si="43"/>
        <v>0</v>
      </c>
      <c r="AI69" s="206">
        <f t="shared" si="44"/>
        <v>0</v>
      </c>
      <c r="AJ69" s="153"/>
      <c r="AM69" s="154"/>
    </row>
    <row r="70" spans="1:39" ht="38.25" outlineLevel="1">
      <c r="A70" s="53" t="s">
        <v>6500</v>
      </c>
      <c r="B70" s="238">
        <v>100973</v>
      </c>
      <c r="C70" s="217" t="s">
        <v>6496</v>
      </c>
      <c r="D70" s="218" t="s">
        <v>6575</v>
      </c>
      <c r="E70" s="219" t="s">
        <v>6556</v>
      </c>
      <c r="F70" s="220">
        <v>41.059200000000004</v>
      </c>
      <c r="G70" s="321"/>
      <c r="H70" s="32">
        <f>ROUND(_xlfn.IFERROR(F70*G70," - "),2)</f>
        <v>0</v>
      </c>
      <c r="I70" s="65">
        <f>ROUND(ROUND(G70*(1+$F$102),2)*F70,2)</f>
        <v>0</v>
      </c>
      <c r="J70" s="221" t="e">
        <f>H70/$G$101</f>
        <v>#DIV/0!</v>
      </c>
      <c r="K70" s="240"/>
      <c r="L70" s="198" t="e">
        <f>I70*$L$9</f>
        <v>#DIV/0!</v>
      </c>
      <c r="M70" s="199" t="e">
        <f t="shared" si="2"/>
        <v>#DIV/0!</v>
      </c>
      <c r="S70" s="172">
        <v>0.25</v>
      </c>
      <c r="T70" s="173">
        <v>0.25</v>
      </c>
      <c r="U70" s="173">
        <v>0.13</v>
      </c>
      <c r="V70" s="174">
        <v>0.37</v>
      </c>
      <c r="W70" s="141">
        <f t="shared" si="26"/>
        <v>10.264800000000001</v>
      </c>
      <c r="X70" s="142">
        <f t="shared" si="27"/>
        <v>10.264800000000001</v>
      </c>
      <c r="Y70" s="142">
        <f t="shared" si="28"/>
        <v>5.337696000000001</v>
      </c>
      <c r="Z70" s="143">
        <f t="shared" si="29"/>
        <v>15.191904000000001</v>
      </c>
      <c r="AA70" s="205">
        <f t="shared" si="30"/>
        <v>0</v>
      </c>
      <c r="AB70" s="93">
        <f t="shared" si="31"/>
        <v>0</v>
      </c>
      <c r="AC70" s="93">
        <f t="shared" si="32"/>
        <v>0</v>
      </c>
      <c r="AD70" s="206">
        <f t="shared" si="33"/>
        <v>0</v>
      </c>
      <c r="AF70" s="205">
        <f t="shared" si="41"/>
        <v>0</v>
      </c>
      <c r="AG70" s="93">
        <f t="shared" si="42"/>
        <v>0</v>
      </c>
      <c r="AH70" s="93">
        <f t="shared" si="43"/>
        <v>0</v>
      </c>
      <c r="AI70" s="206">
        <f t="shared" si="44"/>
        <v>0</v>
      </c>
      <c r="AJ70" s="153"/>
      <c r="AM70" s="154"/>
    </row>
    <row r="71" spans="1:39" ht="25.5" outlineLevel="1">
      <c r="A71" s="53" t="s">
        <v>6501</v>
      </c>
      <c r="B71" s="58">
        <v>95875</v>
      </c>
      <c r="C71" s="217" t="s">
        <v>6496</v>
      </c>
      <c r="D71" s="218" t="s">
        <v>6553</v>
      </c>
      <c r="E71" s="219" t="s">
        <v>6554</v>
      </c>
      <c r="F71" s="220">
        <v>739.07</v>
      </c>
      <c r="G71" s="321"/>
      <c r="H71" s="32">
        <f>ROUND(_xlfn.IFERROR(F71*G71," - "),2)</f>
        <v>0</v>
      </c>
      <c r="I71" s="65">
        <f>ROUND(ROUND(G71*(1+$F$102),2)*F71,2)</f>
        <v>0</v>
      </c>
      <c r="J71" s="221" t="e">
        <f>H71/$G$101</f>
        <v>#DIV/0!</v>
      </c>
      <c r="K71" s="240"/>
      <c r="L71" s="198" t="e">
        <f>I71*$L$9</f>
        <v>#DIV/0!</v>
      </c>
      <c r="M71" s="199" t="e">
        <f t="shared" si="2"/>
        <v>#DIV/0!</v>
      </c>
      <c r="S71" s="172">
        <v>0.25</v>
      </c>
      <c r="T71" s="173">
        <v>0.25</v>
      </c>
      <c r="U71" s="173">
        <v>0.13</v>
      </c>
      <c r="V71" s="174">
        <v>0.37</v>
      </c>
      <c r="W71" s="141">
        <f t="shared" si="26"/>
        <v>184.7675</v>
      </c>
      <c r="X71" s="142">
        <f t="shared" si="27"/>
        <v>184.7675</v>
      </c>
      <c r="Y71" s="142">
        <f t="shared" si="28"/>
        <v>96.07910000000001</v>
      </c>
      <c r="Z71" s="143">
        <f t="shared" si="29"/>
        <v>273.45590000000004</v>
      </c>
      <c r="AA71" s="205">
        <f t="shared" si="30"/>
        <v>0</v>
      </c>
      <c r="AB71" s="93">
        <f t="shared" si="31"/>
        <v>0</v>
      </c>
      <c r="AC71" s="93">
        <f t="shared" si="32"/>
        <v>0</v>
      </c>
      <c r="AD71" s="206">
        <f t="shared" si="33"/>
        <v>0</v>
      </c>
      <c r="AF71" s="205">
        <f t="shared" si="41"/>
        <v>0</v>
      </c>
      <c r="AG71" s="93">
        <f t="shared" si="42"/>
        <v>0</v>
      </c>
      <c r="AH71" s="93">
        <f t="shared" si="43"/>
        <v>0</v>
      </c>
      <c r="AI71" s="206">
        <f t="shared" si="44"/>
        <v>0</v>
      </c>
      <c r="AJ71" s="153"/>
      <c r="AM71" s="154"/>
    </row>
    <row r="72" spans="1:39" ht="12.75" outlineLevel="1">
      <c r="A72" s="54" t="s">
        <v>6502</v>
      </c>
      <c r="B72" s="245" t="s">
        <v>487</v>
      </c>
      <c r="C72" s="207" t="s">
        <v>6534</v>
      </c>
      <c r="D72" s="208" t="s">
        <v>6555</v>
      </c>
      <c r="E72" s="209" t="s">
        <v>6556</v>
      </c>
      <c r="F72" s="210">
        <v>41.06</v>
      </c>
      <c r="G72" s="318"/>
      <c r="H72" s="49">
        <f>ROUND(_xlfn.IFERROR(F72*G72," - "),2)</f>
        <v>0</v>
      </c>
      <c r="I72" s="65">
        <f>ROUND(ROUND(G72*(1+$F$102),2)*F72,2)</f>
        <v>0</v>
      </c>
      <c r="J72" s="211" t="e">
        <f>H72/$G$101</f>
        <v>#DIV/0!</v>
      </c>
      <c r="K72" s="182"/>
      <c r="L72" s="198" t="e">
        <f>I72*$L$9</f>
        <v>#DIV/0!</v>
      </c>
      <c r="M72" s="199" t="e">
        <f t="shared" si="2"/>
        <v>#DIV/0!</v>
      </c>
      <c r="S72" s="172">
        <v>0.25</v>
      </c>
      <c r="T72" s="173">
        <v>0.25</v>
      </c>
      <c r="U72" s="173">
        <v>0.13</v>
      </c>
      <c r="V72" s="174">
        <v>0.37</v>
      </c>
      <c r="W72" s="141">
        <f t="shared" si="26"/>
        <v>10.265</v>
      </c>
      <c r="X72" s="142">
        <f t="shared" si="27"/>
        <v>10.265</v>
      </c>
      <c r="Y72" s="142">
        <f t="shared" si="28"/>
        <v>5.3378000000000005</v>
      </c>
      <c r="Z72" s="143">
        <f t="shared" si="29"/>
        <v>15.192200000000001</v>
      </c>
      <c r="AA72" s="205">
        <f t="shared" si="30"/>
        <v>0</v>
      </c>
      <c r="AB72" s="93">
        <f t="shared" si="31"/>
        <v>0</v>
      </c>
      <c r="AC72" s="93">
        <f t="shared" si="32"/>
        <v>0</v>
      </c>
      <c r="AD72" s="206">
        <f t="shared" si="33"/>
        <v>0</v>
      </c>
      <c r="AF72" s="205">
        <f t="shared" si="41"/>
        <v>0</v>
      </c>
      <c r="AG72" s="93">
        <f t="shared" si="42"/>
        <v>0</v>
      </c>
      <c r="AH72" s="93">
        <f t="shared" si="43"/>
        <v>0</v>
      </c>
      <c r="AI72" s="206">
        <f t="shared" si="44"/>
        <v>0</v>
      </c>
      <c r="AJ72" s="153"/>
      <c r="AM72" s="154"/>
    </row>
    <row r="73" spans="1:39" ht="12.75" customHeight="1" outlineLevel="1">
      <c r="A73" s="485" t="s">
        <v>63</v>
      </c>
      <c r="B73" s="486"/>
      <c r="C73" s="227"/>
      <c r="D73" s="251" t="s">
        <v>6503</v>
      </c>
      <c r="E73" s="229">
        <f>SUM(H74:H80)</f>
        <v>0</v>
      </c>
      <c r="F73" s="229"/>
      <c r="G73" s="229"/>
      <c r="H73" s="229"/>
      <c r="I73" s="229">
        <f>SUM(I74:I80)</f>
        <v>0</v>
      </c>
      <c r="J73" s="230" t="e">
        <f>E73/$G$101</f>
        <v>#DIV/0!</v>
      </c>
      <c r="K73" s="182" t="e">
        <f>E73/$E$50</f>
        <v>#DIV/0!</v>
      </c>
      <c r="L73" s="198"/>
      <c r="M73" s="199"/>
      <c r="S73" s="172"/>
      <c r="T73" s="173"/>
      <c r="U73" s="173"/>
      <c r="V73" s="174"/>
      <c r="W73" s="141">
        <f t="shared" si="26"/>
        <v>0</v>
      </c>
      <c r="X73" s="142">
        <f t="shared" si="27"/>
        <v>0</v>
      </c>
      <c r="Y73" s="142">
        <f t="shared" si="28"/>
        <v>0</v>
      </c>
      <c r="Z73" s="143">
        <f t="shared" si="29"/>
        <v>0</v>
      </c>
      <c r="AA73" s="205">
        <f t="shared" si="30"/>
        <v>0</v>
      </c>
      <c r="AB73" s="93">
        <f t="shared" si="31"/>
        <v>0</v>
      </c>
      <c r="AC73" s="93">
        <f t="shared" si="32"/>
        <v>0</v>
      </c>
      <c r="AD73" s="206">
        <f t="shared" si="33"/>
        <v>0</v>
      </c>
      <c r="AF73" s="205">
        <f t="shared" si="41"/>
        <v>0</v>
      </c>
      <c r="AG73" s="93">
        <f t="shared" si="42"/>
        <v>0</v>
      </c>
      <c r="AH73" s="93">
        <f t="shared" si="43"/>
        <v>0</v>
      </c>
      <c r="AI73" s="206">
        <f t="shared" si="44"/>
        <v>0</v>
      </c>
      <c r="AJ73" s="153"/>
      <c r="AM73" s="154"/>
    </row>
    <row r="74" spans="1:39" ht="25.5" outlineLevel="1">
      <c r="A74" s="53" t="s">
        <v>6504</v>
      </c>
      <c r="B74" s="244">
        <v>96624</v>
      </c>
      <c r="C74" s="217" t="s">
        <v>6496</v>
      </c>
      <c r="D74" s="218" t="s">
        <v>6577</v>
      </c>
      <c r="E74" s="219" t="s">
        <v>6556</v>
      </c>
      <c r="F74" s="220">
        <v>3.2489999999999997</v>
      </c>
      <c r="G74" s="321"/>
      <c r="H74" s="32">
        <f>ROUND(_xlfn.IFERROR(F74*G74," - "),2)</f>
        <v>0</v>
      </c>
      <c r="I74" s="65">
        <f aca="true" t="shared" si="45" ref="I74:I80">ROUND(ROUND(G74*(1+$F$102),2)*F74,2)</f>
        <v>0</v>
      </c>
      <c r="J74" s="221" t="e">
        <f aca="true" t="shared" si="46" ref="J74:J80">H74/$G$101</f>
        <v>#DIV/0!</v>
      </c>
      <c r="K74" s="182"/>
      <c r="L74" s="198" t="e">
        <f aca="true" t="shared" si="47" ref="L74:L80">I74*$L$9</f>
        <v>#DIV/0!</v>
      </c>
      <c r="M74" s="199" t="e">
        <f t="shared" si="2"/>
        <v>#DIV/0!</v>
      </c>
      <c r="S74" s="172"/>
      <c r="T74" s="173"/>
      <c r="U74" s="173">
        <v>0.33</v>
      </c>
      <c r="V74" s="174">
        <v>0.67</v>
      </c>
      <c r="W74" s="141">
        <f t="shared" si="26"/>
        <v>0</v>
      </c>
      <c r="X74" s="142">
        <f t="shared" si="27"/>
        <v>0</v>
      </c>
      <c r="Y74" s="142">
        <f t="shared" si="28"/>
        <v>1.0721699999999998</v>
      </c>
      <c r="Z74" s="143">
        <f t="shared" si="29"/>
        <v>2.17683</v>
      </c>
      <c r="AA74" s="205">
        <f t="shared" si="30"/>
        <v>0</v>
      </c>
      <c r="AB74" s="93">
        <f t="shared" si="31"/>
        <v>0</v>
      </c>
      <c r="AC74" s="93">
        <f t="shared" si="32"/>
        <v>0</v>
      </c>
      <c r="AD74" s="206">
        <f t="shared" si="33"/>
        <v>0</v>
      </c>
      <c r="AF74" s="205">
        <f t="shared" si="41"/>
        <v>0</v>
      </c>
      <c r="AG74" s="93">
        <f t="shared" si="42"/>
        <v>0</v>
      </c>
      <c r="AH74" s="93">
        <f t="shared" si="43"/>
        <v>0</v>
      </c>
      <c r="AI74" s="206">
        <f t="shared" si="44"/>
        <v>0</v>
      </c>
      <c r="AJ74" s="153"/>
      <c r="AM74" s="154"/>
    </row>
    <row r="75" spans="1:39" ht="12.75" outlineLevel="1">
      <c r="A75" s="53" t="s">
        <v>6505</v>
      </c>
      <c r="B75" s="216" t="s">
        <v>479</v>
      </c>
      <c r="C75" s="217" t="s">
        <v>6534</v>
      </c>
      <c r="D75" s="218" t="s">
        <v>6579</v>
      </c>
      <c r="E75" s="219" t="s">
        <v>6548</v>
      </c>
      <c r="F75" s="220">
        <v>9</v>
      </c>
      <c r="G75" s="321"/>
      <c r="H75" s="32">
        <f>ROUND(_xlfn.IFERROR(F75*G75," - "),2)</f>
        <v>0</v>
      </c>
      <c r="I75" s="65">
        <f t="shared" si="45"/>
        <v>0</v>
      </c>
      <c r="J75" s="221" t="e">
        <f t="shared" si="46"/>
        <v>#DIV/0!</v>
      </c>
      <c r="K75" s="182"/>
      <c r="L75" s="198" t="e">
        <f t="shared" si="47"/>
        <v>#DIV/0!</v>
      </c>
      <c r="M75" s="199" t="e">
        <f t="shared" si="2"/>
        <v>#DIV/0!</v>
      </c>
      <c r="S75" s="172"/>
      <c r="T75" s="173"/>
      <c r="U75" s="173">
        <v>0.33</v>
      </c>
      <c r="V75" s="174">
        <v>0.67</v>
      </c>
      <c r="W75" s="141">
        <f t="shared" si="26"/>
        <v>0</v>
      </c>
      <c r="X75" s="142">
        <f t="shared" si="27"/>
        <v>0</v>
      </c>
      <c r="Y75" s="142">
        <f t="shared" si="28"/>
        <v>2.97</v>
      </c>
      <c r="Z75" s="143">
        <f t="shared" si="29"/>
        <v>6.03</v>
      </c>
      <c r="AA75" s="205">
        <f t="shared" si="30"/>
        <v>0</v>
      </c>
      <c r="AB75" s="93">
        <f t="shared" si="31"/>
        <v>0</v>
      </c>
      <c r="AC75" s="93">
        <f t="shared" si="32"/>
        <v>0</v>
      </c>
      <c r="AD75" s="206">
        <f t="shared" si="33"/>
        <v>0</v>
      </c>
      <c r="AF75" s="205">
        <f t="shared" si="41"/>
        <v>0</v>
      </c>
      <c r="AG75" s="93">
        <f t="shared" si="42"/>
        <v>0</v>
      </c>
      <c r="AH75" s="93">
        <f t="shared" si="43"/>
        <v>0</v>
      </c>
      <c r="AI75" s="206">
        <f t="shared" si="44"/>
        <v>0</v>
      </c>
      <c r="AJ75" s="153"/>
      <c r="AM75" s="154"/>
    </row>
    <row r="76" spans="1:39" ht="25.5" outlineLevel="1">
      <c r="A76" s="53" t="s">
        <v>6506</v>
      </c>
      <c r="B76" s="244" t="s">
        <v>480</v>
      </c>
      <c r="C76" s="217" t="s">
        <v>6534</v>
      </c>
      <c r="D76" s="218" t="s">
        <v>6580</v>
      </c>
      <c r="E76" s="219" t="s">
        <v>6546</v>
      </c>
      <c r="F76" s="220">
        <v>6.3</v>
      </c>
      <c r="G76" s="321"/>
      <c r="H76" s="32">
        <f>ROUND(_xlfn.IFERROR(F76*G76," - "),2)</f>
        <v>0</v>
      </c>
      <c r="I76" s="65">
        <f t="shared" si="45"/>
        <v>0</v>
      </c>
      <c r="J76" s="221" t="e">
        <f t="shared" si="46"/>
        <v>#DIV/0!</v>
      </c>
      <c r="K76" s="182"/>
      <c r="L76" s="198" t="e">
        <f t="shared" si="47"/>
        <v>#DIV/0!</v>
      </c>
      <c r="M76" s="199" t="e">
        <f t="shared" si="2"/>
        <v>#DIV/0!</v>
      </c>
      <c r="S76" s="172"/>
      <c r="T76" s="173"/>
      <c r="U76" s="173">
        <v>0.33</v>
      </c>
      <c r="V76" s="174">
        <v>0.67</v>
      </c>
      <c r="W76" s="141">
        <f t="shared" si="26"/>
        <v>0</v>
      </c>
      <c r="X76" s="142">
        <f t="shared" si="27"/>
        <v>0</v>
      </c>
      <c r="Y76" s="142">
        <f t="shared" si="28"/>
        <v>2.079</v>
      </c>
      <c r="Z76" s="143">
        <f t="shared" si="29"/>
        <v>4.221</v>
      </c>
      <c r="AA76" s="205">
        <f t="shared" si="30"/>
        <v>0</v>
      </c>
      <c r="AB76" s="93">
        <f t="shared" si="31"/>
        <v>0</v>
      </c>
      <c r="AC76" s="93">
        <f t="shared" si="32"/>
        <v>0</v>
      </c>
      <c r="AD76" s="206">
        <f t="shared" si="33"/>
        <v>0</v>
      </c>
      <c r="AF76" s="205">
        <f t="shared" si="41"/>
        <v>0</v>
      </c>
      <c r="AG76" s="93">
        <f t="shared" si="42"/>
        <v>0</v>
      </c>
      <c r="AH76" s="93">
        <f t="shared" si="43"/>
        <v>0</v>
      </c>
      <c r="AI76" s="206">
        <f t="shared" si="44"/>
        <v>0</v>
      </c>
      <c r="AJ76" s="153"/>
      <c r="AM76" s="154"/>
    </row>
    <row r="77" spans="1:39" ht="25.5" outlineLevel="1">
      <c r="A77" s="53" t="s">
        <v>6507</v>
      </c>
      <c r="B77" s="244" t="s">
        <v>478</v>
      </c>
      <c r="C77" s="217" t="s">
        <v>6534</v>
      </c>
      <c r="D77" s="218" t="s">
        <v>6581</v>
      </c>
      <c r="E77" s="219" t="s">
        <v>6548</v>
      </c>
      <c r="F77" s="220">
        <v>9</v>
      </c>
      <c r="G77" s="321"/>
      <c r="H77" s="32">
        <f>ROUND(_xlfn.IFERROR(F77*G77," - "),2)</f>
        <v>0</v>
      </c>
      <c r="I77" s="65">
        <f t="shared" si="45"/>
        <v>0</v>
      </c>
      <c r="J77" s="221" t="e">
        <f t="shared" si="46"/>
        <v>#DIV/0!</v>
      </c>
      <c r="K77" s="182"/>
      <c r="L77" s="198" t="e">
        <f t="shared" si="47"/>
        <v>#DIV/0!</v>
      </c>
      <c r="M77" s="199" t="e">
        <f t="shared" si="2"/>
        <v>#DIV/0!</v>
      </c>
      <c r="S77" s="172"/>
      <c r="T77" s="173"/>
      <c r="U77" s="173">
        <v>0.33</v>
      </c>
      <c r="V77" s="174">
        <v>0.67</v>
      </c>
      <c r="W77" s="141">
        <f t="shared" si="26"/>
        <v>0</v>
      </c>
      <c r="X77" s="142">
        <f t="shared" si="27"/>
        <v>0</v>
      </c>
      <c r="Y77" s="142">
        <f t="shared" si="28"/>
        <v>2.97</v>
      </c>
      <c r="Z77" s="143">
        <f t="shared" si="29"/>
        <v>6.03</v>
      </c>
      <c r="AA77" s="205">
        <f t="shared" si="30"/>
        <v>0</v>
      </c>
      <c r="AB77" s="93">
        <f t="shared" si="31"/>
        <v>0</v>
      </c>
      <c r="AC77" s="93">
        <f t="shared" si="32"/>
        <v>0</v>
      </c>
      <c r="AD77" s="206">
        <f t="shared" si="33"/>
        <v>0</v>
      </c>
      <c r="AF77" s="205">
        <f t="shared" si="41"/>
        <v>0</v>
      </c>
      <c r="AG77" s="93">
        <f t="shared" si="42"/>
        <v>0</v>
      </c>
      <c r="AH77" s="93">
        <f t="shared" si="43"/>
        <v>0</v>
      </c>
      <c r="AI77" s="206">
        <f t="shared" si="44"/>
        <v>0</v>
      </c>
      <c r="AJ77" s="153"/>
      <c r="AM77" s="154"/>
    </row>
    <row r="78" spans="1:39" ht="38.25" outlineLevel="1">
      <c r="A78" s="53" t="s">
        <v>6508</v>
      </c>
      <c r="B78" s="238">
        <v>100973</v>
      </c>
      <c r="C78" s="217" t="s">
        <v>6496</v>
      </c>
      <c r="D78" s="218" t="s">
        <v>6575</v>
      </c>
      <c r="E78" s="219" t="s">
        <v>6556</v>
      </c>
      <c r="F78" s="220">
        <v>74.88000000000001</v>
      </c>
      <c r="G78" s="321"/>
      <c r="H78" s="32">
        <f>ROUND(_xlfn.IFERROR(F78*G78," - "),2)</f>
        <v>0</v>
      </c>
      <c r="I78" s="65">
        <f t="shared" si="45"/>
        <v>0</v>
      </c>
      <c r="J78" s="221" t="e">
        <f t="shared" si="46"/>
        <v>#DIV/0!</v>
      </c>
      <c r="K78" s="182"/>
      <c r="L78" s="198" t="e">
        <f t="shared" si="47"/>
        <v>#DIV/0!</v>
      </c>
      <c r="M78" s="199" t="e">
        <f t="shared" si="2"/>
        <v>#DIV/0!</v>
      </c>
      <c r="S78" s="172"/>
      <c r="T78" s="173"/>
      <c r="U78" s="173">
        <v>0.33</v>
      </c>
      <c r="V78" s="174">
        <v>0.67</v>
      </c>
      <c r="W78" s="141">
        <f t="shared" si="26"/>
        <v>0</v>
      </c>
      <c r="X78" s="142">
        <f t="shared" si="27"/>
        <v>0</v>
      </c>
      <c r="Y78" s="142">
        <f t="shared" si="28"/>
        <v>24.710400000000003</v>
      </c>
      <c r="Z78" s="143">
        <f t="shared" si="29"/>
        <v>50.16960000000001</v>
      </c>
      <c r="AA78" s="205">
        <f t="shared" si="30"/>
        <v>0</v>
      </c>
      <c r="AB78" s="93">
        <f t="shared" si="31"/>
        <v>0</v>
      </c>
      <c r="AC78" s="93">
        <f t="shared" si="32"/>
        <v>0</v>
      </c>
      <c r="AD78" s="206">
        <f t="shared" si="33"/>
        <v>0</v>
      </c>
      <c r="AF78" s="205">
        <f t="shared" si="41"/>
        <v>0</v>
      </c>
      <c r="AG78" s="93">
        <f t="shared" si="42"/>
        <v>0</v>
      </c>
      <c r="AH78" s="93">
        <f t="shared" si="43"/>
        <v>0</v>
      </c>
      <c r="AI78" s="206">
        <f t="shared" si="44"/>
        <v>0</v>
      </c>
      <c r="AJ78" s="153"/>
      <c r="AM78" s="154"/>
    </row>
    <row r="79" spans="1:39" ht="25.5" outlineLevel="1">
      <c r="A79" s="53" t="s">
        <v>6509</v>
      </c>
      <c r="B79" s="58">
        <v>95875</v>
      </c>
      <c r="C79" s="217" t="s">
        <v>6496</v>
      </c>
      <c r="D79" s="218" t="s">
        <v>6553</v>
      </c>
      <c r="E79" s="219" t="s">
        <v>6554</v>
      </c>
      <c r="F79" s="220">
        <v>1347.8400000000001</v>
      </c>
      <c r="G79" s="321"/>
      <c r="H79" s="32">
        <f>ROUND(_xlfn.IFERROR(F79*G79," - "),2)</f>
        <v>0</v>
      </c>
      <c r="I79" s="65">
        <f t="shared" si="45"/>
        <v>0</v>
      </c>
      <c r="J79" s="221" t="e">
        <f t="shared" si="46"/>
        <v>#DIV/0!</v>
      </c>
      <c r="K79" s="182"/>
      <c r="L79" s="198" t="e">
        <f t="shared" si="47"/>
        <v>#DIV/0!</v>
      </c>
      <c r="M79" s="199" t="e">
        <f t="shared" si="2"/>
        <v>#DIV/0!</v>
      </c>
      <c r="S79" s="172"/>
      <c r="T79" s="173"/>
      <c r="U79" s="173">
        <v>0.33</v>
      </c>
      <c r="V79" s="174">
        <v>0.67</v>
      </c>
      <c r="W79" s="141">
        <f t="shared" si="26"/>
        <v>0</v>
      </c>
      <c r="X79" s="142">
        <f t="shared" si="27"/>
        <v>0</v>
      </c>
      <c r="Y79" s="142">
        <f t="shared" si="28"/>
        <v>444.78720000000004</v>
      </c>
      <c r="Z79" s="143">
        <f t="shared" si="29"/>
        <v>903.0528000000002</v>
      </c>
      <c r="AA79" s="205">
        <f t="shared" si="30"/>
        <v>0</v>
      </c>
      <c r="AB79" s="93">
        <f t="shared" si="31"/>
        <v>0</v>
      </c>
      <c r="AC79" s="93">
        <f t="shared" si="32"/>
        <v>0</v>
      </c>
      <c r="AD79" s="206">
        <f t="shared" si="33"/>
        <v>0</v>
      </c>
      <c r="AF79" s="205">
        <f t="shared" si="41"/>
        <v>0</v>
      </c>
      <c r="AG79" s="93">
        <f t="shared" si="42"/>
        <v>0</v>
      </c>
      <c r="AH79" s="93">
        <f t="shared" si="43"/>
        <v>0</v>
      </c>
      <c r="AI79" s="206">
        <f t="shared" si="44"/>
        <v>0</v>
      </c>
      <c r="AJ79" s="153"/>
      <c r="AM79" s="154"/>
    </row>
    <row r="80" spans="1:39" ht="13.5" outlineLevel="1" thickBot="1">
      <c r="A80" s="53" t="s">
        <v>6510</v>
      </c>
      <c r="B80" s="245" t="s">
        <v>487</v>
      </c>
      <c r="C80" s="207" t="s">
        <v>6534</v>
      </c>
      <c r="D80" s="208" t="s">
        <v>6555</v>
      </c>
      <c r="E80" s="209" t="s">
        <v>6556</v>
      </c>
      <c r="F80" s="210">
        <v>74.88</v>
      </c>
      <c r="G80" s="318"/>
      <c r="H80" s="49">
        <f>ROUND(_xlfn.IFERROR(F80*G80," - "),2)</f>
        <v>0</v>
      </c>
      <c r="I80" s="65">
        <f t="shared" si="45"/>
        <v>0</v>
      </c>
      <c r="J80" s="211" t="e">
        <f t="shared" si="46"/>
        <v>#DIV/0!</v>
      </c>
      <c r="K80" s="182"/>
      <c r="L80" s="198" t="e">
        <f t="shared" si="47"/>
        <v>#DIV/0!</v>
      </c>
      <c r="M80" s="199" t="e">
        <f t="shared" si="2"/>
        <v>#DIV/0!</v>
      </c>
      <c r="S80" s="172"/>
      <c r="T80" s="173"/>
      <c r="U80" s="173">
        <v>0.33</v>
      </c>
      <c r="V80" s="174">
        <v>0.67</v>
      </c>
      <c r="W80" s="141">
        <f t="shared" si="26"/>
        <v>0</v>
      </c>
      <c r="X80" s="142">
        <f t="shared" si="27"/>
        <v>0</v>
      </c>
      <c r="Y80" s="142">
        <f t="shared" si="28"/>
        <v>24.7104</v>
      </c>
      <c r="Z80" s="143">
        <f t="shared" si="29"/>
        <v>50.1696</v>
      </c>
      <c r="AA80" s="205">
        <f t="shared" si="30"/>
        <v>0</v>
      </c>
      <c r="AB80" s="93">
        <f t="shared" si="31"/>
        <v>0</v>
      </c>
      <c r="AC80" s="93">
        <f t="shared" si="32"/>
        <v>0</v>
      </c>
      <c r="AD80" s="206">
        <f t="shared" si="33"/>
        <v>0</v>
      </c>
      <c r="AF80" s="205">
        <f t="shared" si="41"/>
        <v>0</v>
      </c>
      <c r="AG80" s="93">
        <f t="shared" si="42"/>
        <v>0</v>
      </c>
      <c r="AH80" s="93">
        <f t="shared" si="43"/>
        <v>0</v>
      </c>
      <c r="AI80" s="206">
        <f t="shared" si="44"/>
        <v>0</v>
      </c>
      <c r="AJ80" s="153"/>
      <c r="AM80" s="154"/>
    </row>
    <row r="81" spans="1:39" ht="15.75" thickBot="1">
      <c r="A81" s="475">
        <v>5</v>
      </c>
      <c r="B81" s="479"/>
      <c r="C81" s="177"/>
      <c r="D81" s="178" t="s">
        <v>6379</v>
      </c>
      <c r="E81" s="179">
        <f>E82+E85</f>
        <v>0</v>
      </c>
      <c r="F81" s="179"/>
      <c r="G81" s="179"/>
      <c r="H81" s="180"/>
      <c r="I81" s="180">
        <f>I82+I85</f>
        <v>0</v>
      </c>
      <c r="J81" s="181" t="e">
        <f>E81/$G$101</f>
        <v>#DIV/0!</v>
      </c>
      <c r="K81" s="182"/>
      <c r="L81" s="198"/>
      <c r="M81" s="199"/>
      <c r="N81" s="93" t="e">
        <f>SUM(L82:L88)</f>
        <v>#DIV/0!</v>
      </c>
      <c r="O81" s="93" t="e">
        <f>SUM(M82:M88)</f>
        <v>#DIV/0!</v>
      </c>
      <c r="S81" s="186" t="e">
        <f>ROUND(SUM(AA82:AA88)/$I$81,4)</f>
        <v>#DIV/0!</v>
      </c>
      <c r="T81" s="187" t="e">
        <f>ROUND(SUM(AB82:AB88)/$I$81,4)</f>
        <v>#DIV/0!</v>
      </c>
      <c r="U81" s="187" t="e">
        <f>ROUND(SUM(AC82:AC88)/$I$81,4)</f>
        <v>#DIV/0!</v>
      </c>
      <c r="V81" s="188" t="e">
        <f>ROUND(SUM(AD82:AD88)/$I$81,4)</f>
        <v>#DIV/0!</v>
      </c>
      <c r="W81" s="224" t="e">
        <f t="shared" si="26"/>
        <v>#DIV/0!</v>
      </c>
      <c r="X81" s="225" t="e">
        <f t="shared" si="27"/>
        <v>#DIV/0!</v>
      </c>
      <c r="Y81" s="225" t="e">
        <f t="shared" si="28"/>
        <v>#DIV/0!</v>
      </c>
      <c r="Z81" s="226" t="e">
        <f t="shared" si="29"/>
        <v>#DIV/0!</v>
      </c>
      <c r="AA81" s="212" t="e">
        <f t="shared" si="30"/>
        <v>#DIV/0!</v>
      </c>
      <c r="AB81" s="213" t="e">
        <f t="shared" si="31"/>
        <v>#DIV/0!</v>
      </c>
      <c r="AC81" s="213" t="e">
        <f t="shared" si="32"/>
        <v>#DIV/0!</v>
      </c>
      <c r="AD81" s="214" t="e">
        <f t="shared" si="33"/>
        <v>#DIV/0!</v>
      </c>
      <c r="AF81" s="191">
        <f>SUM(AF82:AF88)</f>
        <v>0</v>
      </c>
      <c r="AG81" s="192">
        <f>SUM(AG82:AG88)</f>
        <v>0</v>
      </c>
      <c r="AH81" s="192">
        <f>SUM(AH82:AH88)</f>
        <v>0</v>
      </c>
      <c r="AI81" s="193">
        <f>SUM(AI82:AI88)</f>
        <v>0</v>
      </c>
      <c r="AJ81" s="172" t="e">
        <f>AF81/$I81</f>
        <v>#DIV/0!</v>
      </c>
      <c r="AK81" s="173" t="e">
        <f>AG81/$I81</f>
        <v>#DIV/0!</v>
      </c>
      <c r="AL81" s="173" t="e">
        <f>AH81/$I81</f>
        <v>#DIV/0!</v>
      </c>
      <c r="AM81" s="174" t="e">
        <f>AI81/$I81</f>
        <v>#DIV/0!</v>
      </c>
    </row>
    <row r="82" spans="1:39" ht="12.75" customHeight="1" outlineLevel="1">
      <c r="A82" s="477" t="s">
        <v>65</v>
      </c>
      <c r="B82" s="478"/>
      <c r="C82" s="194"/>
      <c r="D82" s="195" t="s">
        <v>6454</v>
      </c>
      <c r="E82" s="196">
        <f>SUM(H83:H84)</f>
        <v>0</v>
      </c>
      <c r="F82" s="196"/>
      <c r="G82" s="196"/>
      <c r="H82" s="196"/>
      <c r="I82" s="196">
        <f>SUM(I83:I84)</f>
        <v>0</v>
      </c>
      <c r="J82" s="197" t="e">
        <f>E82/$G$101</f>
        <v>#DIV/0!</v>
      </c>
      <c r="K82" s="182"/>
      <c r="L82" s="198"/>
      <c r="M82" s="199"/>
      <c r="S82" s="172"/>
      <c r="T82" s="173"/>
      <c r="U82" s="173"/>
      <c r="V82" s="174"/>
      <c r="W82" s="141">
        <f t="shared" si="26"/>
        <v>0</v>
      </c>
      <c r="X82" s="142">
        <f t="shared" si="27"/>
        <v>0</v>
      </c>
      <c r="Y82" s="142">
        <f t="shared" si="28"/>
        <v>0</v>
      </c>
      <c r="Z82" s="143">
        <f t="shared" si="29"/>
        <v>0</v>
      </c>
      <c r="AA82" s="205">
        <f t="shared" si="30"/>
        <v>0</v>
      </c>
      <c r="AB82" s="93">
        <f t="shared" si="31"/>
        <v>0</v>
      </c>
      <c r="AC82" s="93">
        <f t="shared" si="32"/>
        <v>0</v>
      </c>
      <c r="AD82" s="206">
        <f t="shared" si="33"/>
        <v>0</v>
      </c>
      <c r="AF82" s="153"/>
      <c r="AI82" s="154"/>
      <c r="AJ82" s="153"/>
      <c r="AM82" s="154"/>
    </row>
    <row r="83" spans="1:39" ht="25.5" outlineLevel="1">
      <c r="A83" s="252" t="s">
        <v>66</v>
      </c>
      <c r="B83" s="253" t="s">
        <v>6530</v>
      </c>
      <c r="C83" s="254" t="s">
        <v>6531</v>
      </c>
      <c r="D83" s="255" t="s">
        <v>6528</v>
      </c>
      <c r="E83" s="256" t="s">
        <v>6527</v>
      </c>
      <c r="F83" s="256">
        <v>80</v>
      </c>
      <c r="G83" s="323"/>
      <c r="H83" s="67">
        <f>ROUND(_xlfn.IFERROR(F83*G83," - "),2)</f>
        <v>0</v>
      </c>
      <c r="I83" s="67">
        <f>ROUND(ROUND(G83*(1+$F$102),2)*F83,2)</f>
        <v>0</v>
      </c>
      <c r="J83" s="257" t="e">
        <f>H83/$G$101</f>
        <v>#DIV/0!</v>
      </c>
      <c r="K83" s="182"/>
      <c r="L83" s="198" t="e">
        <f>I83*$L$9</f>
        <v>#DIV/0!</v>
      </c>
      <c r="M83" s="199" t="e">
        <f aca="true" t="shared" si="48" ref="M83:M100">I83-L83</f>
        <v>#DIV/0!</v>
      </c>
      <c r="S83" s="172">
        <v>0.25</v>
      </c>
      <c r="T83" s="173">
        <v>0.25</v>
      </c>
      <c r="U83" s="173">
        <v>0.25</v>
      </c>
      <c r="V83" s="174">
        <v>0.25</v>
      </c>
      <c r="W83" s="141">
        <f t="shared" si="26"/>
        <v>20</v>
      </c>
      <c r="X83" s="142">
        <f t="shared" si="27"/>
        <v>20</v>
      </c>
      <c r="Y83" s="142">
        <f t="shared" si="28"/>
        <v>20</v>
      </c>
      <c r="Z83" s="143">
        <f t="shared" si="29"/>
        <v>20</v>
      </c>
      <c r="AA83" s="205">
        <f t="shared" si="30"/>
        <v>0</v>
      </c>
      <c r="AB83" s="93">
        <f t="shared" si="31"/>
        <v>0</v>
      </c>
      <c r="AC83" s="93">
        <f t="shared" si="32"/>
        <v>0</v>
      </c>
      <c r="AD83" s="206">
        <f t="shared" si="33"/>
        <v>0</v>
      </c>
      <c r="AF83" s="153"/>
      <c r="AI83" s="206">
        <f aca="true" t="shared" si="49" ref="AI83:AI88">SUM(AA83:AD83)</f>
        <v>0</v>
      </c>
      <c r="AJ83" s="153"/>
      <c r="AM83" s="154"/>
    </row>
    <row r="84" spans="1:39" ht="25.5" outlineLevel="1">
      <c r="A84" s="258" t="s">
        <v>6532</v>
      </c>
      <c r="B84" s="259">
        <v>5213409</v>
      </c>
      <c r="C84" s="260" t="s">
        <v>6531</v>
      </c>
      <c r="D84" s="261" t="s">
        <v>6533</v>
      </c>
      <c r="E84" s="262" t="s">
        <v>6527</v>
      </c>
      <c r="F84" s="262">
        <v>171.82000000000005</v>
      </c>
      <c r="G84" s="324"/>
      <c r="H84" s="68">
        <f>ROUND(_xlfn.IFERROR(F84*G84," - "),2)</f>
        <v>0</v>
      </c>
      <c r="I84" s="68">
        <f>ROUND(ROUND(G84*(1+$F$102),2)*F84,2)</f>
        <v>0</v>
      </c>
      <c r="J84" s="263" t="e">
        <f>H84/$G$101</f>
        <v>#DIV/0!</v>
      </c>
      <c r="K84" s="182"/>
      <c r="L84" s="198" t="e">
        <f>I84*$L$9</f>
        <v>#DIV/0!</v>
      </c>
      <c r="M84" s="199" t="e">
        <f>I84-L84</f>
        <v>#DIV/0!</v>
      </c>
      <c r="S84" s="264">
        <v>0.2451402630659992</v>
      </c>
      <c r="T84" s="81">
        <v>0.16668606681410772</v>
      </c>
      <c r="U84" s="81">
        <v>0</v>
      </c>
      <c r="V84" s="81">
        <v>0.5881736701198929</v>
      </c>
      <c r="W84" s="141">
        <f aca="true" t="shared" si="50" ref="W84:W100">S84*F84</f>
        <v>42.12</v>
      </c>
      <c r="X84" s="142">
        <f aca="true" t="shared" si="51" ref="X84:X100">T84*F84</f>
        <v>28.639999999999997</v>
      </c>
      <c r="Y84" s="142">
        <f aca="true" t="shared" si="52" ref="Y84:Y100">U84*F84</f>
        <v>0</v>
      </c>
      <c r="Z84" s="143">
        <f aca="true" t="shared" si="53" ref="Z84:Z100">V84*F84</f>
        <v>101.06000000000002</v>
      </c>
      <c r="AA84" s="205">
        <f aca="true" t="shared" si="54" ref="AA84:AA100">S84*I84</f>
        <v>0</v>
      </c>
      <c r="AB84" s="93">
        <f aca="true" t="shared" si="55" ref="AB84:AB100">T84*I84</f>
        <v>0</v>
      </c>
      <c r="AC84" s="93">
        <f aca="true" t="shared" si="56" ref="AC84:AC100">U84*I84</f>
        <v>0</v>
      </c>
      <c r="AD84" s="206">
        <f aca="true" t="shared" si="57" ref="AD84:AD100">V84*I84</f>
        <v>0</v>
      </c>
      <c r="AF84" s="153"/>
      <c r="AI84" s="206">
        <f t="shared" si="49"/>
        <v>0</v>
      </c>
      <c r="AJ84" s="153"/>
      <c r="AM84" s="154"/>
    </row>
    <row r="85" spans="1:39" ht="12.75" customHeight="1" outlineLevel="1">
      <c r="A85" s="487" t="s">
        <v>6474</v>
      </c>
      <c r="B85" s="488"/>
      <c r="C85" s="194"/>
      <c r="D85" s="195" t="s">
        <v>6455</v>
      </c>
      <c r="E85" s="196">
        <f>SUM(H86:H88)</f>
        <v>0</v>
      </c>
      <c r="F85" s="196"/>
      <c r="G85" s="196"/>
      <c r="H85" s="196"/>
      <c r="I85" s="196">
        <f>SUM(I86:I88)</f>
        <v>0</v>
      </c>
      <c r="J85" s="197" t="e">
        <f>E85/$G$101</f>
        <v>#DIV/0!</v>
      </c>
      <c r="K85" s="182"/>
      <c r="L85" s="198"/>
      <c r="M85" s="199"/>
      <c r="S85" s="172"/>
      <c r="T85" s="173"/>
      <c r="U85" s="173"/>
      <c r="V85" s="174"/>
      <c r="W85" s="141">
        <f t="shared" si="50"/>
        <v>0</v>
      </c>
      <c r="X85" s="142">
        <f t="shared" si="51"/>
        <v>0</v>
      </c>
      <c r="Y85" s="142">
        <f t="shared" si="52"/>
        <v>0</v>
      </c>
      <c r="Z85" s="143">
        <f t="shared" si="53"/>
        <v>0</v>
      </c>
      <c r="AA85" s="205">
        <f t="shared" si="54"/>
        <v>0</v>
      </c>
      <c r="AB85" s="93">
        <f t="shared" si="55"/>
        <v>0</v>
      </c>
      <c r="AC85" s="93">
        <f t="shared" si="56"/>
        <v>0</v>
      </c>
      <c r="AD85" s="206">
        <f t="shared" si="57"/>
        <v>0</v>
      </c>
      <c r="AF85" s="153"/>
      <c r="AI85" s="206">
        <f t="shared" si="49"/>
        <v>0</v>
      </c>
      <c r="AJ85" s="153"/>
      <c r="AM85" s="154"/>
    </row>
    <row r="86" spans="1:39" ht="25.5" outlineLevel="1">
      <c r="A86" s="265" t="s">
        <v>6475</v>
      </c>
      <c r="B86" s="266" t="s">
        <v>6456</v>
      </c>
      <c r="C86" s="200" t="s">
        <v>6534</v>
      </c>
      <c r="D86" s="201" t="s">
        <v>6582</v>
      </c>
      <c r="E86" s="202" t="s">
        <v>6550</v>
      </c>
      <c r="F86" s="202">
        <v>4.12</v>
      </c>
      <c r="G86" s="320"/>
      <c r="H86" s="33">
        <f>ROUND(_xlfn.IFERROR(F86*G86," - "),2)</f>
        <v>0</v>
      </c>
      <c r="I86" s="65">
        <f>ROUND(ROUND(G86*(1+$F$102),2)*F86,2)</f>
        <v>0</v>
      </c>
      <c r="J86" s="204" t="e">
        <f>H86/$G$101</f>
        <v>#DIV/0!</v>
      </c>
      <c r="K86" s="182"/>
      <c r="L86" s="198" t="e">
        <f>I86*$L$9</f>
        <v>#DIV/0!</v>
      </c>
      <c r="M86" s="199" t="e">
        <f t="shared" si="48"/>
        <v>#DIV/0!</v>
      </c>
      <c r="S86" s="172">
        <v>0.1904761904761905</v>
      </c>
      <c r="T86" s="173">
        <v>0.33333333333333337</v>
      </c>
      <c r="U86" s="173">
        <v>0.04761904761904762</v>
      </c>
      <c r="V86" s="174">
        <v>0.4285714285714286</v>
      </c>
      <c r="W86" s="141">
        <f t="shared" si="50"/>
        <v>0.7847619047619049</v>
      </c>
      <c r="X86" s="142">
        <f t="shared" si="51"/>
        <v>1.3733333333333335</v>
      </c>
      <c r="Y86" s="142">
        <f t="shared" si="52"/>
        <v>0.19619047619047622</v>
      </c>
      <c r="Z86" s="143">
        <f t="shared" si="53"/>
        <v>1.7657142857142858</v>
      </c>
      <c r="AA86" s="205">
        <f t="shared" si="54"/>
        <v>0</v>
      </c>
      <c r="AB86" s="93">
        <f t="shared" si="55"/>
        <v>0</v>
      </c>
      <c r="AC86" s="93">
        <f t="shared" si="56"/>
        <v>0</v>
      </c>
      <c r="AD86" s="206">
        <f t="shared" si="57"/>
        <v>0</v>
      </c>
      <c r="AF86" s="153"/>
      <c r="AI86" s="206">
        <f t="shared" si="49"/>
        <v>0</v>
      </c>
      <c r="AJ86" s="153"/>
      <c r="AM86" s="154"/>
    </row>
    <row r="87" spans="1:39" ht="12.75" outlineLevel="1">
      <c r="A87" s="267" t="s">
        <v>6476</v>
      </c>
      <c r="B87" s="238" t="s">
        <v>483</v>
      </c>
      <c r="C87" s="217" t="s">
        <v>6534</v>
      </c>
      <c r="D87" s="218" t="s">
        <v>6583</v>
      </c>
      <c r="E87" s="219" t="s">
        <v>6550</v>
      </c>
      <c r="F87" s="268">
        <v>4.12</v>
      </c>
      <c r="G87" s="320"/>
      <c r="H87" s="32">
        <f>ROUND(_xlfn.IFERROR(F87*G87," - "),2)</f>
        <v>0</v>
      </c>
      <c r="I87" s="65">
        <f>ROUND(ROUND(G87*(1+$F$102),2)*F87,2)</f>
        <v>0</v>
      </c>
      <c r="J87" s="221" t="e">
        <f>H87/$G$101</f>
        <v>#DIV/0!</v>
      </c>
      <c r="K87" s="182"/>
      <c r="L87" s="198" t="e">
        <f>I87*$L$9</f>
        <v>#DIV/0!</v>
      </c>
      <c r="M87" s="199" t="e">
        <f t="shared" si="48"/>
        <v>#DIV/0!</v>
      </c>
      <c r="S87" s="172">
        <v>0.1904761904761905</v>
      </c>
      <c r="T87" s="173">
        <v>0.33333333333333337</v>
      </c>
      <c r="U87" s="173">
        <v>0.04761904761904762</v>
      </c>
      <c r="V87" s="174">
        <v>0.4285714285714286</v>
      </c>
      <c r="W87" s="141">
        <f t="shared" si="50"/>
        <v>0.7847619047619049</v>
      </c>
      <c r="X87" s="142">
        <f t="shared" si="51"/>
        <v>1.3733333333333335</v>
      </c>
      <c r="Y87" s="142">
        <f t="shared" si="52"/>
        <v>0.19619047619047622</v>
      </c>
      <c r="Z87" s="143">
        <f t="shared" si="53"/>
        <v>1.7657142857142858</v>
      </c>
      <c r="AA87" s="205">
        <f t="shared" si="54"/>
        <v>0</v>
      </c>
      <c r="AB87" s="93">
        <f t="shared" si="55"/>
        <v>0</v>
      </c>
      <c r="AC87" s="93">
        <f t="shared" si="56"/>
        <v>0</v>
      </c>
      <c r="AD87" s="206">
        <f t="shared" si="57"/>
        <v>0</v>
      </c>
      <c r="AF87" s="153"/>
      <c r="AI87" s="206">
        <f t="shared" si="49"/>
        <v>0</v>
      </c>
      <c r="AJ87" s="153"/>
      <c r="AM87" s="154"/>
    </row>
    <row r="88" spans="1:39" ht="13.5" outlineLevel="1" thickBot="1">
      <c r="A88" s="267" t="s">
        <v>6477</v>
      </c>
      <c r="B88" s="244" t="s">
        <v>484</v>
      </c>
      <c r="C88" s="217" t="s">
        <v>6534</v>
      </c>
      <c r="D88" s="218" t="s">
        <v>6584</v>
      </c>
      <c r="E88" s="219" t="s">
        <v>6529</v>
      </c>
      <c r="F88" s="219">
        <v>30.91</v>
      </c>
      <c r="G88" s="320"/>
      <c r="H88" s="32">
        <f>ROUND(_xlfn.IFERROR(F88*G88," - "),2)</f>
        <v>0</v>
      </c>
      <c r="I88" s="65">
        <f>ROUND(ROUND(G88*(1+$F$102),2)*F88,2)</f>
        <v>0</v>
      </c>
      <c r="J88" s="221" t="e">
        <f>H88/$G$101</f>
        <v>#DIV/0!</v>
      </c>
      <c r="K88" s="182"/>
      <c r="L88" s="198" t="e">
        <f>I88*$L$9</f>
        <v>#DIV/0!</v>
      </c>
      <c r="M88" s="199" t="e">
        <f t="shared" si="48"/>
        <v>#DIV/0!</v>
      </c>
      <c r="S88" s="172">
        <v>0.1904761904761905</v>
      </c>
      <c r="T88" s="173">
        <v>0.33333333333333337</v>
      </c>
      <c r="U88" s="173">
        <v>0.04761904761904762</v>
      </c>
      <c r="V88" s="174">
        <v>0.4285714285714286</v>
      </c>
      <c r="W88" s="141">
        <f t="shared" si="50"/>
        <v>5.887619047619048</v>
      </c>
      <c r="X88" s="142">
        <f t="shared" si="51"/>
        <v>10.303333333333335</v>
      </c>
      <c r="Y88" s="142">
        <f t="shared" si="52"/>
        <v>1.471904761904762</v>
      </c>
      <c r="Z88" s="143">
        <f t="shared" si="53"/>
        <v>13.247142857142858</v>
      </c>
      <c r="AA88" s="205">
        <f t="shared" si="54"/>
        <v>0</v>
      </c>
      <c r="AB88" s="93">
        <f t="shared" si="55"/>
        <v>0</v>
      </c>
      <c r="AC88" s="93">
        <f t="shared" si="56"/>
        <v>0</v>
      </c>
      <c r="AD88" s="206">
        <f t="shared" si="57"/>
        <v>0</v>
      </c>
      <c r="AF88" s="153"/>
      <c r="AI88" s="206">
        <f t="shared" si="49"/>
        <v>0</v>
      </c>
      <c r="AJ88" s="153"/>
      <c r="AM88" s="154"/>
    </row>
    <row r="89" spans="1:39" ht="15.75" customHeight="1" thickBot="1">
      <c r="A89" s="475">
        <v>6</v>
      </c>
      <c r="B89" s="479"/>
      <c r="C89" s="177"/>
      <c r="D89" s="178" t="s">
        <v>6486</v>
      </c>
      <c r="E89" s="179">
        <f>E90</f>
        <v>0</v>
      </c>
      <c r="F89" s="179"/>
      <c r="G89" s="179"/>
      <c r="H89" s="180"/>
      <c r="I89" s="180">
        <f>I90</f>
        <v>0</v>
      </c>
      <c r="J89" s="181" t="e">
        <f>E89/$G$101</f>
        <v>#DIV/0!</v>
      </c>
      <c r="K89" s="223"/>
      <c r="L89" s="198"/>
      <c r="M89" s="199"/>
      <c r="N89" s="93" t="e">
        <f>SUM(L90:L97)</f>
        <v>#DIV/0!</v>
      </c>
      <c r="O89" s="93" t="e">
        <f>SUM(M90:M97)</f>
        <v>#DIV/0!</v>
      </c>
      <c r="S89" s="186" t="e">
        <f>ROUND(SUM(AA90:AA97)/$I$89,4)</f>
        <v>#DIV/0!</v>
      </c>
      <c r="T89" s="187" t="e">
        <f>ROUND(SUM(AB90:AB97)/$I$89,4)</f>
        <v>#DIV/0!</v>
      </c>
      <c r="U89" s="187" t="e">
        <f>ROUND(SUM(AC90:AC97)/$I$89,4)</f>
        <v>#DIV/0!</v>
      </c>
      <c r="V89" s="188" t="e">
        <f>ROUND(SUM(AD90:AD97)/$I$89,4)</f>
        <v>#DIV/0!</v>
      </c>
      <c r="W89" s="224" t="e">
        <f t="shared" si="50"/>
        <v>#DIV/0!</v>
      </c>
      <c r="X89" s="225" t="e">
        <f t="shared" si="51"/>
        <v>#DIV/0!</v>
      </c>
      <c r="Y89" s="225" t="e">
        <f t="shared" si="52"/>
        <v>#DIV/0!</v>
      </c>
      <c r="Z89" s="226" t="e">
        <f t="shared" si="53"/>
        <v>#DIV/0!</v>
      </c>
      <c r="AA89" s="212" t="e">
        <f t="shared" si="54"/>
        <v>#DIV/0!</v>
      </c>
      <c r="AB89" s="213" t="e">
        <f t="shared" si="55"/>
        <v>#DIV/0!</v>
      </c>
      <c r="AC89" s="213" t="e">
        <f t="shared" si="56"/>
        <v>#DIV/0!</v>
      </c>
      <c r="AD89" s="214" t="e">
        <f t="shared" si="57"/>
        <v>#DIV/0!</v>
      </c>
      <c r="AF89" s="191">
        <f>SUM(AF90:AF97)</f>
        <v>0</v>
      </c>
      <c r="AG89" s="192">
        <f>SUM(AG90:AG97)</f>
        <v>0</v>
      </c>
      <c r="AH89" s="192">
        <f>SUM(AH90:AH97)</f>
        <v>0</v>
      </c>
      <c r="AI89" s="193">
        <f>SUM(AI90:AI97)</f>
        <v>0</v>
      </c>
      <c r="AJ89" s="172" t="e">
        <f>AF89/$I89</f>
        <v>#DIV/0!</v>
      </c>
      <c r="AK89" s="173" t="e">
        <f>AG89/$I89</f>
        <v>#DIV/0!</v>
      </c>
      <c r="AL89" s="173" t="e">
        <f>AH89/$I89</f>
        <v>#DIV/0!</v>
      </c>
      <c r="AM89" s="174" t="e">
        <f>AI89/$I89</f>
        <v>#DIV/0!</v>
      </c>
    </row>
    <row r="90" spans="1:39" ht="12.75" customHeight="1" outlineLevel="1">
      <c r="A90" s="487" t="s">
        <v>79</v>
      </c>
      <c r="B90" s="488"/>
      <c r="C90" s="194"/>
      <c r="D90" s="195" t="s">
        <v>6486</v>
      </c>
      <c r="E90" s="196">
        <f>SUM(H91:H97)</f>
        <v>0</v>
      </c>
      <c r="F90" s="196"/>
      <c r="G90" s="196"/>
      <c r="H90" s="196"/>
      <c r="I90" s="196">
        <f>SUM(I91:I97)</f>
        <v>0</v>
      </c>
      <c r="J90" s="197" t="e">
        <f>E90/$G$101</f>
        <v>#DIV/0!</v>
      </c>
      <c r="K90" s="182"/>
      <c r="L90" s="198"/>
      <c r="M90" s="199"/>
      <c r="S90" s="172"/>
      <c r="T90" s="173"/>
      <c r="U90" s="173"/>
      <c r="V90" s="174"/>
      <c r="W90" s="141">
        <f t="shared" si="50"/>
        <v>0</v>
      </c>
      <c r="X90" s="142">
        <f t="shared" si="51"/>
        <v>0</v>
      </c>
      <c r="Y90" s="142">
        <f t="shared" si="52"/>
        <v>0</v>
      </c>
      <c r="Z90" s="143">
        <f t="shared" si="53"/>
        <v>0</v>
      </c>
      <c r="AA90" s="205">
        <f t="shared" si="54"/>
        <v>0</v>
      </c>
      <c r="AB90" s="93">
        <f t="shared" si="55"/>
        <v>0</v>
      </c>
      <c r="AC90" s="93">
        <f t="shared" si="56"/>
        <v>0</v>
      </c>
      <c r="AD90" s="206">
        <f t="shared" si="57"/>
        <v>0</v>
      </c>
      <c r="AF90" s="153"/>
      <c r="AI90" s="154"/>
      <c r="AJ90" s="153"/>
      <c r="AM90" s="154"/>
    </row>
    <row r="91" spans="1:39" ht="25.5" outlineLevel="1">
      <c r="A91" s="52" t="s">
        <v>6478</v>
      </c>
      <c r="B91" s="47">
        <v>101114</v>
      </c>
      <c r="C91" s="200" t="s">
        <v>6496</v>
      </c>
      <c r="D91" s="201" t="s">
        <v>6558</v>
      </c>
      <c r="E91" s="202" t="s">
        <v>6556</v>
      </c>
      <c r="F91" s="239">
        <v>356.18</v>
      </c>
      <c r="G91" s="317"/>
      <c r="H91" s="33">
        <f>ROUND(_xlfn.IFERROR(F91*G91," - "),2)</f>
        <v>0</v>
      </c>
      <c r="I91" s="65">
        <f>ROUND(ROUND(G91*(1+$F$102),2)*F91,2)</f>
        <v>0</v>
      </c>
      <c r="J91" s="204" t="e">
        <f aca="true" t="shared" si="58" ref="J91:J97">H91/$G$101</f>
        <v>#DIV/0!</v>
      </c>
      <c r="K91" s="182"/>
      <c r="L91" s="198" t="e">
        <f aca="true" t="shared" si="59" ref="L91:L97">I91*$L$9</f>
        <v>#DIV/0!</v>
      </c>
      <c r="M91" s="199" t="e">
        <f t="shared" si="48"/>
        <v>#DIV/0!</v>
      </c>
      <c r="S91" s="172">
        <v>0.32</v>
      </c>
      <c r="T91" s="173">
        <v>0.25</v>
      </c>
      <c r="U91" s="173">
        <v>0.18</v>
      </c>
      <c r="V91" s="174">
        <v>0.25</v>
      </c>
      <c r="W91" s="141">
        <f t="shared" si="50"/>
        <v>113.97760000000001</v>
      </c>
      <c r="X91" s="142">
        <f t="shared" si="51"/>
        <v>89.045</v>
      </c>
      <c r="Y91" s="142">
        <f t="shared" si="52"/>
        <v>64.1124</v>
      </c>
      <c r="Z91" s="143">
        <f t="shared" si="53"/>
        <v>89.045</v>
      </c>
      <c r="AA91" s="205">
        <f t="shared" si="54"/>
        <v>0</v>
      </c>
      <c r="AB91" s="93">
        <f t="shared" si="55"/>
        <v>0</v>
      </c>
      <c r="AC91" s="93">
        <f t="shared" si="56"/>
        <v>0</v>
      </c>
      <c r="AD91" s="206">
        <f t="shared" si="57"/>
        <v>0</v>
      </c>
      <c r="AF91" s="205">
        <f aca="true" t="shared" si="60" ref="AF91:AF97">AA91</f>
        <v>0</v>
      </c>
      <c r="AG91" s="93">
        <f aca="true" t="shared" si="61" ref="AG91:AG97">AB91</f>
        <v>0</v>
      </c>
      <c r="AH91" s="93">
        <f aca="true" t="shared" si="62" ref="AH91:AH97">AC91</f>
        <v>0</v>
      </c>
      <c r="AI91" s="206">
        <f aca="true" t="shared" si="63" ref="AI91:AI97">AD91</f>
        <v>0</v>
      </c>
      <c r="AJ91" s="153"/>
      <c r="AM91" s="154"/>
    </row>
    <row r="92" spans="1:39" ht="25.5" outlineLevel="1">
      <c r="A92" s="53" t="s">
        <v>6481</v>
      </c>
      <c r="B92" s="244">
        <v>96622</v>
      </c>
      <c r="C92" s="217" t="s">
        <v>6496</v>
      </c>
      <c r="D92" s="218" t="s">
        <v>6585</v>
      </c>
      <c r="E92" s="219" t="s">
        <v>6556</v>
      </c>
      <c r="F92" s="220">
        <v>118.73</v>
      </c>
      <c r="G92" s="321"/>
      <c r="H92" s="32">
        <f>ROUND(_xlfn.IFERROR(F92*G92," - "),2)</f>
        <v>0</v>
      </c>
      <c r="I92" s="65">
        <f aca="true" t="shared" si="64" ref="I91:I97">ROUND(ROUND(G92*(1+$F$102),2)*F92,2)</f>
        <v>0</v>
      </c>
      <c r="J92" s="221" t="e">
        <f t="shared" si="58"/>
        <v>#DIV/0!</v>
      </c>
      <c r="K92" s="182"/>
      <c r="L92" s="198" t="e">
        <f t="shared" si="59"/>
        <v>#DIV/0!</v>
      </c>
      <c r="M92" s="199" t="e">
        <f t="shared" si="48"/>
        <v>#DIV/0!</v>
      </c>
      <c r="S92" s="172">
        <v>0.32</v>
      </c>
      <c r="T92" s="173">
        <v>0.25</v>
      </c>
      <c r="U92" s="173">
        <v>0.18</v>
      </c>
      <c r="V92" s="269">
        <v>0.25</v>
      </c>
      <c r="W92" s="141">
        <f t="shared" si="50"/>
        <v>37.9936</v>
      </c>
      <c r="X92" s="142">
        <f t="shared" si="51"/>
        <v>29.6825</v>
      </c>
      <c r="Y92" s="142">
        <f t="shared" si="52"/>
        <v>21.3714</v>
      </c>
      <c r="Z92" s="143">
        <f t="shared" si="53"/>
        <v>29.6825</v>
      </c>
      <c r="AA92" s="205">
        <f t="shared" si="54"/>
        <v>0</v>
      </c>
      <c r="AB92" s="93">
        <f t="shared" si="55"/>
        <v>0</v>
      </c>
      <c r="AC92" s="93">
        <f t="shared" si="56"/>
        <v>0</v>
      </c>
      <c r="AD92" s="206">
        <f t="shared" si="57"/>
        <v>0</v>
      </c>
      <c r="AF92" s="205">
        <f t="shared" si="60"/>
        <v>0</v>
      </c>
      <c r="AG92" s="93">
        <f t="shared" si="61"/>
        <v>0</v>
      </c>
      <c r="AH92" s="93">
        <f t="shared" si="62"/>
        <v>0</v>
      </c>
      <c r="AI92" s="206">
        <f t="shared" si="63"/>
        <v>0</v>
      </c>
      <c r="AJ92" s="153"/>
      <c r="AM92" s="154"/>
    </row>
    <row r="93" spans="1:39" ht="38.25" outlineLevel="1">
      <c r="A93" s="53" t="s">
        <v>6482</v>
      </c>
      <c r="B93" s="238">
        <v>94997</v>
      </c>
      <c r="C93" s="217" t="s">
        <v>6496</v>
      </c>
      <c r="D93" s="218" t="s">
        <v>6586</v>
      </c>
      <c r="E93" s="219" t="s">
        <v>6550</v>
      </c>
      <c r="F93" s="220">
        <v>2374.51</v>
      </c>
      <c r="G93" s="321"/>
      <c r="H93" s="32">
        <f>ROUND(_xlfn.IFERROR(F93*G93," - "),2)</f>
        <v>0</v>
      </c>
      <c r="I93" s="65">
        <f t="shared" si="64"/>
        <v>0</v>
      </c>
      <c r="J93" s="221" t="e">
        <f t="shared" si="58"/>
        <v>#DIV/0!</v>
      </c>
      <c r="K93" s="182"/>
      <c r="L93" s="198" t="e">
        <f t="shared" si="59"/>
        <v>#DIV/0!</v>
      </c>
      <c r="M93" s="199" t="e">
        <f t="shared" si="48"/>
        <v>#DIV/0!</v>
      </c>
      <c r="S93" s="172">
        <v>0.32</v>
      </c>
      <c r="T93" s="173">
        <v>0.25</v>
      </c>
      <c r="U93" s="173">
        <v>0.18</v>
      </c>
      <c r="V93" s="269">
        <v>0.25</v>
      </c>
      <c r="W93" s="141">
        <f t="shared" si="50"/>
        <v>759.8432000000001</v>
      </c>
      <c r="X93" s="142">
        <f t="shared" si="51"/>
        <v>593.6275</v>
      </c>
      <c r="Y93" s="142">
        <f t="shared" si="52"/>
        <v>427.4118</v>
      </c>
      <c r="Z93" s="143">
        <f t="shared" si="53"/>
        <v>593.6275</v>
      </c>
      <c r="AA93" s="205">
        <f t="shared" si="54"/>
        <v>0</v>
      </c>
      <c r="AB93" s="93">
        <f t="shared" si="55"/>
        <v>0</v>
      </c>
      <c r="AC93" s="93">
        <f t="shared" si="56"/>
        <v>0</v>
      </c>
      <c r="AD93" s="206">
        <f t="shared" si="57"/>
        <v>0</v>
      </c>
      <c r="AF93" s="205">
        <f t="shared" si="60"/>
        <v>0</v>
      </c>
      <c r="AG93" s="93">
        <f t="shared" si="61"/>
        <v>0</v>
      </c>
      <c r="AH93" s="93">
        <f t="shared" si="62"/>
        <v>0</v>
      </c>
      <c r="AI93" s="206">
        <f t="shared" si="63"/>
        <v>0</v>
      </c>
      <c r="AJ93" s="153"/>
      <c r="AM93" s="154"/>
    </row>
    <row r="94" spans="1:39" ht="25.5" customHeight="1" outlineLevel="1">
      <c r="A94" s="53" t="s">
        <v>6483</v>
      </c>
      <c r="B94" s="58" t="s">
        <v>476</v>
      </c>
      <c r="C94" s="217" t="s">
        <v>6534</v>
      </c>
      <c r="D94" s="218" t="s">
        <v>6587</v>
      </c>
      <c r="E94" s="219" t="s">
        <v>6550</v>
      </c>
      <c r="F94" s="220">
        <v>20</v>
      </c>
      <c r="G94" s="321"/>
      <c r="H94" s="32">
        <f>ROUND(_xlfn.IFERROR(F94*G94," - "),2)</f>
        <v>0</v>
      </c>
      <c r="I94" s="65">
        <f t="shared" si="64"/>
        <v>0</v>
      </c>
      <c r="J94" s="221" t="e">
        <f t="shared" si="58"/>
        <v>#DIV/0!</v>
      </c>
      <c r="K94" s="182"/>
      <c r="L94" s="198" t="e">
        <f t="shared" si="59"/>
        <v>#DIV/0!</v>
      </c>
      <c r="M94" s="199" t="e">
        <f t="shared" si="48"/>
        <v>#DIV/0!</v>
      </c>
      <c r="S94" s="172">
        <v>0.38</v>
      </c>
      <c r="T94" s="173">
        <v>0.13</v>
      </c>
      <c r="U94" s="173"/>
      <c r="V94" s="269">
        <v>0.49</v>
      </c>
      <c r="W94" s="141">
        <f t="shared" si="50"/>
        <v>7.6</v>
      </c>
      <c r="X94" s="142">
        <f t="shared" si="51"/>
        <v>2.6</v>
      </c>
      <c r="Y94" s="142">
        <f t="shared" si="52"/>
        <v>0</v>
      </c>
      <c r="Z94" s="143">
        <f t="shared" si="53"/>
        <v>9.8</v>
      </c>
      <c r="AA94" s="205">
        <f t="shared" si="54"/>
        <v>0</v>
      </c>
      <c r="AB94" s="93">
        <f t="shared" si="55"/>
        <v>0</v>
      </c>
      <c r="AC94" s="93">
        <f t="shared" si="56"/>
        <v>0</v>
      </c>
      <c r="AD94" s="206">
        <f t="shared" si="57"/>
        <v>0</v>
      </c>
      <c r="AF94" s="205">
        <f t="shared" si="60"/>
        <v>0</v>
      </c>
      <c r="AG94" s="93">
        <f t="shared" si="61"/>
        <v>0</v>
      </c>
      <c r="AH94" s="93">
        <f t="shared" si="62"/>
        <v>0</v>
      </c>
      <c r="AI94" s="206">
        <f t="shared" si="63"/>
        <v>0</v>
      </c>
      <c r="AJ94" s="153"/>
      <c r="AM94" s="154"/>
    </row>
    <row r="95" spans="1:39" ht="25.5" customHeight="1" outlineLevel="1">
      <c r="A95" s="69" t="s">
        <v>6484</v>
      </c>
      <c r="B95" s="70" t="s">
        <v>477</v>
      </c>
      <c r="C95" s="246" t="s">
        <v>6534</v>
      </c>
      <c r="D95" s="247" t="s">
        <v>6588</v>
      </c>
      <c r="E95" s="248" t="s">
        <v>6550</v>
      </c>
      <c r="F95" s="249">
        <v>20</v>
      </c>
      <c r="G95" s="322"/>
      <c r="H95" s="71">
        <f>ROUND(_xlfn.IFERROR(F95*G95," - "),2)</f>
        <v>0</v>
      </c>
      <c r="I95" s="66">
        <f t="shared" si="64"/>
        <v>0</v>
      </c>
      <c r="J95" s="250" t="e">
        <f t="shared" si="58"/>
        <v>#DIV/0!</v>
      </c>
      <c r="K95" s="182"/>
      <c r="L95" s="198" t="e">
        <f t="shared" si="59"/>
        <v>#DIV/0!</v>
      </c>
      <c r="M95" s="199" t="e">
        <f t="shared" si="48"/>
        <v>#DIV/0!</v>
      </c>
      <c r="S95" s="172">
        <v>0.38</v>
      </c>
      <c r="T95" s="173">
        <v>0.13</v>
      </c>
      <c r="U95" s="173"/>
      <c r="V95" s="269">
        <v>0.49</v>
      </c>
      <c r="W95" s="141">
        <f t="shared" si="50"/>
        <v>7.6</v>
      </c>
      <c r="X95" s="142">
        <f t="shared" si="51"/>
        <v>2.6</v>
      </c>
      <c r="Y95" s="142">
        <f t="shared" si="52"/>
        <v>0</v>
      </c>
      <c r="Z95" s="143">
        <f t="shared" si="53"/>
        <v>9.8</v>
      </c>
      <c r="AA95" s="205">
        <f t="shared" si="54"/>
        <v>0</v>
      </c>
      <c r="AB95" s="93">
        <f t="shared" si="55"/>
        <v>0</v>
      </c>
      <c r="AC95" s="93">
        <f t="shared" si="56"/>
        <v>0</v>
      </c>
      <c r="AD95" s="206">
        <f t="shared" si="57"/>
        <v>0</v>
      </c>
      <c r="AF95" s="205">
        <f t="shared" si="60"/>
        <v>0</v>
      </c>
      <c r="AG95" s="93">
        <f t="shared" si="61"/>
        <v>0</v>
      </c>
      <c r="AH95" s="93">
        <f t="shared" si="62"/>
        <v>0</v>
      </c>
      <c r="AI95" s="206">
        <f t="shared" si="63"/>
        <v>0</v>
      </c>
      <c r="AJ95" s="153"/>
      <c r="AM95" s="154"/>
    </row>
    <row r="96" spans="1:39" ht="25.5" outlineLevel="1">
      <c r="A96" s="53" t="s">
        <v>6494</v>
      </c>
      <c r="B96" s="58">
        <v>95875</v>
      </c>
      <c r="C96" s="217" t="s">
        <v>6496</v>
      </c>
      <c r="D96" s="218" t="s">
        <v>6553</v>
      </c>
      <c r="E96" s="219" t="s">
        <v>6554</v>
      </c>
      <c r="F96" s="220">
        <v>8334.53</v>
      </c>
      <c r="G96" s="321"/>
      <c r="H96" s="32">
        <f>ROUND(_xlfn.IFERROR(F96*G96," - "),2)</f>
        <v>0</v>
      </c>
      <c r="I96" s="32">
        <f t="shared" si="64"/>
        <v>0</v>
      </c>
      <c r="J96" s="221" t="e">
        <f t="shared" si="58"/>
        <v>#DIV/0!</v>
      </c>
      <c r="K96" s="182"/>
      <c r="L96" s="198" t="e">
        <f t="shared" si="59"/>
        <v>#DIV/0!</v>
      </c>
      <c r="M96" s="199" t="e">
        <f t="shared" si="48"/>
        <v>#DIV/0!</v>
      </c>
      <c r="S96" s="172">
        <v>0.32</v>
      </c>
      <c r="T96" s="173">
        <v>0.25</v>
      </c>
      <c r="U96" s="173">
        <v>0.18</v>
      </c>
      <c r="V96" s="269">
        <v>0.25</v>
      </c>
      <c r="W96" s="141">
        <f t="shared" si="50"/>
        <v>2667.0496000000003</v>
      </c>
      <c r="X96" s="142">
        <f t="shared" si="51"/>
        <v>2083.6325</v>
      </c>
      <c r="Y96" s="142">
        <f t="shared" si="52"/>
        <v>1500.2154</v>
      </c>
      <c r="Z96" s="143">
        <f t="shared" si="53"/>
        <v>2083.6325</v>
      </c>
      <c r="AA96" s="205">
        <f t="shared" si="54"/>
        <v>0</v>
      </c>
      <c r="AB96" s="93">
        <f t="shared" si="55"/>
        <v>0</v>
      </c>
      <c r="AC96" s="93">
        <f t="shared" si="56"/>
        <v>0</v>
      </c>
      <c r="AD96" s="206">
        <f t="shared" si="57"/>
        <v>0</v>
      </c>
      <c r="AF96" s="205">
        <f t="shared" si="60"/>
        <v>0</v>
      </c>
      <c r="AG96" s="93">
        <f t="shared" si="61"/>
        <v>0</v>
      </c>
      <c r="AH96" s="93">
        <f t="shared" si="62"/>
        <v>0</v>
      </c>
      <c r="AI96" s="206">
        <f t="shared" si="63"/>
        <v>0</v>
      </c>
      <c r="AJ96" s="153"/>
      <c r="AM96" s="154"/>
    </row>
    <row r="97" spans="1:39" ht="17.25" customHeight="1" outlineLevel="1" thickBot="1">
      <c r="A97" s="72" t="s">
        <v>6495</v>
      </c>
      <c r="B97" s="270" t="s">
        <v>487</v>
      </c>
      <c r="C97" s="271" t="s">
        <v>6534</v>
      </c>
      <c r="D97" s="272" t="s">
        <v>6555</v>
      </c>
      <c r="E97" s="273" t="s">
        <v>6556</v>
      </c>
      <c r="F97" s="274">
        <v>463.03</v>
      </c>
      <c r="G97" s="325"/>
      <c r="H97" s="73">
        <f>ROUND(_xlfn.IFERROR(F97*G97," - "),2)</f>
        <v>0</v>
      </c>
      <c r="I97" s="73">
        <f t="shared" si="64"/>
        <v>0</v>
      </c>
      <c r="J97" s="275" t="e">
        <f t="shared" si="58"/>
        <v>#DIV/0!</v>
      </c>
      <c r="K97" s="182"/>
      <c r="L97" s="198" t="e">
        <f t="shared" si="59"/>
        <v>#DIV/0!</v>
      </c>
      <c r="M97" s="199" t="e">
        <f t="shared" si="48"/>
        <v>#DIV/0!</v>
      </c>
      <c r="S97" s="172">
        <v>0.32</v>
      </c>
      <c r="T97" s="173">
        <v>0.25</v>
      </c>
      <c r="U97" s="173">
        <v>0.18</v>
      </c>
      <c r="V97" s="269">
        <v>0.25</v>
      </c>
      <c r="W97" s="141">
        <f t="shared" si="50"/>
        <v>148.1696</v>
      </c>
      <c r="X97" s="142">
        <f t="shared" si="51"/>
        <v>115.7575</v>
      </c>
      <c r="Y97" s="142">
        <f t="shared" si="52"/>
        <v>83.3454</v>
      </c>
      <c r="Z97" s="143">
        <f t="shared" si="53"/>
        <v>115.7575</v>
      </c>
      <c r="AA97" s="205">
        <f t="shared" si="54"/>
        <v>0</v>
      </c>
      <c r="AB97" s="93">
        <f t="shared" si="55"/>
        <v>0</v>
      </c>
      <c r="AC97" s="93">
        <f t="shared" si="56"/>
        <v>0</v>
      </c>
      <c r="AD97" s="206">
        <f t="shared" si="57"/>
        <v>0</v>
      </c>
      <c r="AF97" s="205">
        <f t="shared" si="60"/>
        <v>0</v>
      </c>
      <c r="AG97" s="93">
        <f t="shared" si="61"/>
        <v>0</v>
      </c>
      <c r="AH97" s="93">
        <f t="shared" si="62"/>
        <v>0</v>
      </c>
      <c r="AI97" s="206">
        <f t="shared" si="63"/>
        <v>0</v>
      </c>
      <c r="AJ97" s="153"/>
      <c r="AM97" s="154"/>
    </row>
    <row r="98" spans="1:39" ht="15.75" thickBot="1">
      <c r="A98" s="475">
        <v>7</v>
      </c>
      <c r="B98" s="476"/>
      <c r="C98" s="177"/>
      <c r="D98" s="178" t="s">
        <v>500</v>
      </c>
      <c r="E98" s="179">
        <f>E99</f>
        <v>0</v>
      </c>
      <c r="F98" s="179"/>
      <c r="G98" s="179"/>
      <c r="H98" s="180"/>
      <c r="I98" s="180">
        <f>I99</f>
        <v>0</v>
      </c>
      <c r="J98" s="181" t="e">
        <f>E98/$G$101</f>
        <v>#DIV/0!</v>
      </c>
      <c r="K98" s="223"/>
      <c r="L98" s="198"/>
      <c r="M98" s="199"/>
      <c r="N98" s="93" t="e">
        <f>SUM(L100)</f>
        <v>#DIV/0!</v>
      </c>
      <c r="O98" s="93" t="e">
        <f>SUM(M100)</f>
        <v>#DIV/0!</v>
      </c>
      <c r="S98" s="186" t="e">
        <f>ROUND(SUM(AA99:AA100)/$I$98,4)</f>
        <v>#DIV/0!</v>
      </c>
      <c r="T98" s="187" t="e">
        <f>ROUND(SUM(AB99:AB100)/$I$98,4)</f>
        <v>#DIV/0!</v>
      </c>
      <c r="U98" s="187" t="e">
        <f>ROUND(SUM(AC99:AC100)/$I$98,4)</f>
        <v>#DIV/0!</v>
      </c>
      <c r="V98" s="188" t="e">
        <f>ROUND(SUM(AD99:AD100)/$I$98,4)</f>
        <v>#DIV/0!</v>
      </c>
      <c r="W98" s="224" t="e">
        <f t="shared" si="50"/>
        <v>#DIV/0!</v>
      </c>
      <c r="X98" s="225" t="e">
        <f t="shared" si="51"/>
        <v>#DIV/0!</v>
      </c>
      <c r="Y98" s="225" t="e">
        <f t="shared" si="52"/>
        <v>#DIV/0!</v>
      </c>
      <c r="Z98" s="226" t="e">
        <f t="shared" si="53"/>
        <v>#DIV/0!</v>
      </c>
      <c r="AA98" s="212" t="e">
        <f t="shared" si="54"/>
        <v>#DIV/0!</v>
      </c>
      <c r="AB98" s="213" t="e">
        <f t="shared" si="55"/>
        <v>#DIV/0!</v>
      </c>
      <c r="AC98" s="213" t="e">
        <f t="shared" si="56"/>
        <v>#DIV/0!</v>
      </c>
      <c r="AD98" s="214" t="e">
        <f t="shared" si="57"/>
        <v>#DIV/0!</v>
      </c>
      <c r="AF98" s="191">
        <f>SUM(AF99:AF100)</f>
        <v>0</v>
      </c>
      <c r="AG98" s="192">
        <f>SUM(AG99:AG100)</f>
        <v>0</v>
      </c>
      <c r="AH98" s="192">
        <f>SUM(AH99:AH100)</f>
        <v>0</v>
      </c>
      <c r="AI98" s="193">
        <f>SUM(AI99:AI100)</f>
        <v>0</v>
      </c>
      <c r="AJ98" s="172" t="e">
        <f>AF98/$I98</f>
        <v>#DIV/0!</v>
      </c>
      <c r="AK98" s="173" t="e">
        <f>AG98/$I98</f>
        <v>#DIV/0!</v>
      </c>
      <c r="AL98" s="173" t="e">
        <f>AH98/$I98</f>
        <v>#DIV/0!</v>
      </c>
      <c r="AM98" s="174" t="e">
        <f>AI98/$I98</f>
        <v>#DIV/0!</v>
      </c>
    </row>
    <row r="99" spans="1:39" ht="12.75" customHeight="1" outlineLevel="1">
      <c r="A99" s="473" t="s">
        <v>87</v>
      </c>
      <c r="B99" s="474"/>
      <c r="C99" s="194"/>
      <c r="D99" s="195" t="s">
        <v>6382</v>
      </c>
      <c r="E99" s="196">
        <f>SUM(H100:H100)</f>
        <v>0</v>
      </c>
      <c r="F99" s="196"/>
      <c r="G99" s="196"/>
      <c r="H99" s="196"/>
      <c r="I99" s="196">
        <f>I100</f>
        <v>0</v>
      </c>
      <c r="J99" s="197" t="e">
        <f>E99/$G$101</f>
        <v>#DIV/0!</v>
      </c>
      <c r="K99" s="182"/>
      <c r="L99" s="198"/>
      <c r="M99" s="199"/>
      <c r="S99" s="172"/>
      <c r="T99" s="173"/>
      <c r="U99" s="173"/>
      <c r="V99" s="174"/>
      <c r="W99" s="141">
        <f t="shared" si="50"/>
        <v>0</v>
      </c>
      <c r="X99" s="142">
        <f t="shared" si="51"/>
        <v>0</v>
      </c>
      <c r="Y99" s="142">
        <f t="shared" si="52"/>
        <v>0</v>
      </c>
      <c r="Z99" s="143">
        <f t="shared" si="53"/>
        <v>0</v>
      </c>
      <c r="AA99" s="205">
        <f t="shared" si="54"/>
        <v>0</v>
      </c>
      <c r="AB99" s="93">
        <f t="shared" si="55"/>
        <v>0</v>
      </c>
      <c r="AC99" s="93">
        <f t="shared" si="56"/>
        <v>0</v>
      </c>
      <c r="AD99" s="206">
        <f t="shared" si="57"/>
        <v>0</v>
      </c>
      <c r="AF99" s="153"/>
      <c r="AI99" s="154"/>
      <c r="AJ99" s="153"/>
      <c r="AM99" s="154"/>
    </row>
    <row r="100" spans="1:39" ht="26.25" outlineLevel="1" thickBot="1">
      <c r="A100" s="2" t="s">
        <v>6485</v>
      </c>
      <c r="B100" s="216">
        <v>20621</v>
      </c>
      <c r="C100" s="232" t="s">
        <v>6544</v>
      </c>
      <c r="D100" s="233" t="s">
        <v>6589</v>
      </c>
      <c r="E100" s="234" t="s">
        <v>6590</v>
      </c>
      <c r="F100" s="276">
        <v>4</v>
      </c>
      <c r="G100" s="320"/>
      <c r="H100" s="1">
        <f>ROUND(_xlfn.IFERROR(F100*G100," - "),2)</f>
        <v>0</v>
      </c>
      <c r="I100" s="65">
        <f>ROUND(ROUND(G100*(1+$F$102),2)*F100,2)</f>
        <v>0</v>
      </c>
      <c r="J100" s="277" t="e">
        <f>H100/$G$101</f>
        <v>#DIV/0!</v>
      </c>
      <c r="K100" s="182"/>
      <c r="L100" s="198" t="e">
        <f>I100*$L$9</f>
        <v>#DIV/0!</v>
      </c>
      <c r="M100" s="199" t="e">
        <f t="shared" si="48"/>
        <v>#DIV/0!</v>
      </c>
      <c r="S100" s="278">
        <v>0.25</v>
      </c>
      <c r="T100" s="279">
        <v>0.25</v>
      </c>
      <c r="U100" s="279">
        <v>0.25</v>
      </c>
      <c r="V100" s="280">
        <v>0.25</v>
      </c>
      <c r="W100" s="281">
        <f t="shared" si="50"/>
        <v>1</v>
      </c>
      <c r="X100" s="282">
        <f t="shared" si="51"/>
        <v>1</v>
      </c>
      <c r="Y100" s="282">
        <f t="shared" si="52"/>
        <v>1</v>
      </c>
      <c r="Z100" s="283">
        <f t="shared" si="53"/>
        <v>1</v>
      </c>
      <c r="AA100" s="284">
        <f t="shared" si="54"/>
        <v>0</v>
      </c>
      <c r="AB100" s="285">
        <f t="shared" si="55"/>
        <v>0</v>
      </c>
      <c r="AC100" s="285">
        <f t="shared" si="56"/>
        <v>0</v>
      </c>
      <c r="AD100" s="286">
        <f t="shared" si="57"/>
        <v>0</v>
      </c>
      <c r="AF100" s="284">
        <f>AA100</f>
        <v>0</v>
      </c>
      <c r="AG100" s="285">
        <f>AB100</f>
        <v>0</v>
      </c>
      <c r="AH100" s="285">
        <f>AC100</f>
        <v>0</v>
      </c>
      <c r="AI100" s="286">
        <f>AD100</f>
        <v>0</v>
      </c>
      <c r="AJ100" s="287"/>
      <c r="AK100" s="288"/>
      <c r="AL100" s="288"/>
      <c r="AM100" s="289"/>
    </row>
    <row r="101" spans="1:35" s="300" customFormat="1" ht="19.5" customHeight="1" thickBot="1">
      <c r="A101" s="290" t="s">
        <v>495</v>
      </c>
      <c r="B101" s="291"/>
      <c r="C101" s="292"/>
      <c r="D101" s="293"/>
      <c r="E101" s="294"/>
      <c r="F101" s="295"/>
      <c r="G101" s="472">
        <f>ROUND(SUM(E98,E89,E81,E50,E22,E14,E18),2)</f>
        <v>0</v>
      </c>
      <c r="H101" s="472"/>
      <c r="I101" s="296">
        <f>I14+I18+I22+I50+I81+I89+I98</f>
        <v>0</v>
      </c>
      <c r="J101" s="297" t="e">
        <f>SUM(H14:H100)/G101</f>
        <v>#DIV/0!</v>
      </c>
      <c r="K101" s="182"/>
      <c r="L101" s="298" t="e">
        <f>SUM(L16:L100)</f>
        <v>#DIV/0!</v>
      </c>
      <c r="M101" s="299" t="e">
        <f>SUM(M16:M100)</f>
        <v>#DIV/0!</v>
      </c>
      <c r="S101" s="79"/>
      <c r="T101" s="79"/>
      <c r="U101" s="79"/>
      <c r="V101" s="79"/>
      <c r="W101" s="82"/>
      <c r="X101" s="82"/>
      <c r="Y101" s="82"/>
      <c r="Z101" s="82"/>
      <c r="AA101" s="301"/>
      <c r="AB101" s="301"/>
      <c r="AC101" s="301"/>
      <c r="AD101" s="301"/>
      <c r="AF101" s="302">
        <f>AF$98+AF$89+AF$81+AF$50+AF$22+AF$18</f>
        <v>0</v>
      </c>
      <c r="AG101" s="302">
        <f>AG$98+AG$89+AG$81+AG$50+AG$22+AG$18</f>
        <v>0</v>
      </c>
      <c r="AH101" s="302">
        <f>AH$98+AH$89+AH$81+AH$50+AH$22+AH$18</f>
        <v>0</v>
      </c>
      <c r="AI101" s="302">
        <f>AI$98+AI$89+AI$81+AI$50+AI$22+AI$18</f>
        <v>0</v>
      </c>
    </row>
    <row r="102" spans="1:35" s="300" customFormat="1" ht="19.5" customHeight="1" thickBot="1">
      <c r="A102" s="493" t="s">
        <v>6524</v>
      </c>
      <c r="B102" s="494"/>
      <c r="C102" s="494"/>
      <c r="D102" s="494"/>
      <c r="E102" s="294"/>
      <c r="F102" s="326">
        <v>0.2338</v>
      </c>
      <c r="G102" s="483"/>
      <c r="H102" s="484"/>
      <c r="I102" s="296"/>
      <c r="J102" s="303"/>
      <c r="K102" s="182"/>
      <c r="S102" s="79"/>
      <c r="T102" s="79"/>
      <c r="U102" s="79"/>
      <c r="V102" s="79"/>
      <c r="W102" s="82"/>
      <c r="X102" s="82"/>
      <c r="Y102" s="82"/>
      <c r="Z102" s="82"/>
      <c r="AA102" s="125"/>
      <c r="AB102" s="125"/>
      <c r="AC102" s="125"/>
      <c r="AD102" s="125"/>
      <c r="AF102" s="80" t="e">
        <f>AF101/($I$101-$I$14)</f>
        <v>#DIV/0!</v>
      </c>
      <c r="AG102" s="80" t="e">
        <f>AG101/($I$101-$I$14)</f>
        <v>#DIV/0!</v>
      </c>
      <c r="AH102" s="80" t="e">
        <f>AH101/($I$101-$I$14)</f>
        <v>#DIV/0!</v>
      </c>
      <c r="AI102" s="80" t="e">
        <f>AI101/($I$101-$I$14)</f>
        <v>#DIV/0!</v>
      </c>
    </row>
    <row r="103" spans="1:35" ht="47.25" customHeight="1">
      <c r="A103" s="471" t="s">
        <v>6435</v>
      </c>
      <c r="B103" s="471"/>
      <c r="C103" s="471"/>
      <c r="D103" s="471"/>
      <c r="E103" s="471"/>
      <c r="F103" s="471"/>
      <c r="G103" s="327"/>
      <c r="H103" s="328"/>
      <c r="I103" s="328"/>
      <c r="J103" s="329"/>
      <c r="K103" s="182"/>
      <c r="S103" s="79"/>
      <c r="T103" s="79"/>
      <c r="U103" s="79"/>
      <c r="V103" s="79"/>
      <c r="AF103" s="302">
        <f>AF$14+AF$98+AF$89+AF$81+AF$50+AF$22+AF$18</f>
        <v>0</v>
      </c>
      <c r="AG103" s="302">
        <f>AG$14+AG$98+AG$89+AG$81+AG$50+AG$22+AG$18</f>
        <v>0</v>
      </c>
      <c r="AH103" s="302">
        <f>AH$14+AH$98+AH$89+AH$81+AH$50+AH$22+AH$18</f>
        <v>0</v>
      </c>
      <c r="AI103" s="302">
        <f>AI$14+AI$98+AI$89+AI$81+AI$50+AI$22+AI$18</f>
        <v>0</v>
      </c>
    </row>
    <row r="104" spans="1:35" ht="47.25" customHeight="1">
      <c r="A104" s="330"/>
      <c r="B104" s="330"/>
      <c r="C104" s="330"/>
      <c r="D104" s="330"/>
      <c r="E104" s="330"/>
      <c r="F104" s="330"/>
      <c r="G104" s="327"/>
      <c r="H104" s="328"/>
      <c r="I104" s="328"/>
      <c r="J104" s="329"/>
      <c r="K104" s="182"/>
      <c r="S104" s="79"/>
      <c r="T104" s="79"/>
      <c r="U104" s="79"/>
      <c r="V104" s="79"/>
      <c r="AF104" s="80" t="e">
        <f>AF103/$I$101</f>
        <v>#DIV/0!</v>
      </c>
      <c r="AG104" s="80" t="e">
        <f>AG103/$I$101</f>
        <v>#DIV/0!</v>
      </c>
      <c r="AH104" s="80" t="e">
        <f>AH103/$I$101</f>
        <v>#DIV/0!</v>
      </c>
      <c r="AI104" s="80" t="e">
        <f>AI103/$I$101</f>
        <v>#DIV/0!</v>
      </c>
    </row>
    <row r="105" spans="1:22" ht="18" customHeight="1">
      <c r="A105" s="331"/>
      <c r="B105" s="331"/>
      <c r="C105" s="332"/>
      <c r="D105" s="333"/>
      <c r="E105" s="334"/>
      <c r="F105" s="334"/>
      <c r="G105" s="335"/>
      <c r="H105" s="334"/>
      <c r="I105" s="334"/>
      <c r="J105" s="336"/>
      <c r="K105" s="304"/>
      <c r="S105" s="79"/>
      <c r="T105" s="79"/>
      <c r="U105" s="79"/>
      <c r="V105" s="79"/>
    </row>
    <row r="106" spans="1:22" ht="15.75" customHeight="1">
      <c r="A106" s="337"/>
      <c r="B106" s="333"/>
      <c r="C106" s="338"/>
      <c r="D106" s="339"/>
      <c r="E106" s="42"/>
      <c r="F106" s="42"/>
      <c r="G106" s="42"/>
      <c r="H106" s="42"/>
      <c r="I106" s="42"/>
      <c r="J106" s="340"/>
      <c r="K106" s="104"/>
      <c r="S106" s="79"/>
      <c r="T106" s="79"/>
      <c r="U106" s="79"/>
      <c r="V106" s="79"/>
    </row>
    <row r="107" spans="1:22" ht="15" customHeight="1">
      <c r="A107" s="337"/>
      <c r="B107" s="333"/>
      <c r="C107" s="338"/>
      <c r="D107" s="341"/>
      <c r="E107" s="43"/>
      <c r="F107" s="43"/>
      <c r="G107" s="43"/>
      <c r="H107" s="43"/>
      <c r="I107" s="43"/>
      <c r="J107" s="336"/>
      <c r="K107" s="104"/>
      <c r="S107" s="79"/>
      <c r="T107" s="79"/>
      <c r="U107" s="79"/>
      <c r="V107" s="79"/>
    </row>
    <row r="108" spans="1:22" ht="15" customHeight="1">
      <c r="A108" s="337"/>
      <c r="B108" s="333"/>
      <c r="C108" s="338"/>
      <c r="D108" s="342"/>
      <c r="E108" s="43"/>
      <c r="F108" s="43"/>
      <c r="G108" s="43"/>
      <c r="H108" s="43"/>
      <c r="I108" s="43"/>
      <c r="J108" s="342"/>
      <c r="K108" s="104"/>
      <c r="S108" s="79"/>
      <c r="T108" s="79"/>
      <c r="U108" s="79"/>
      <c r="V108" s="79"/>
    </row>
    <row r="109" spans="1:22" ht="12.75" customHeight="1">
      <c r="A109" s="333"/>
      <c r="B109" s="333"/>
      <c r="C109" s="338"/>
      <c r="D109" s="343"/>
      <c r="E109" s="344"/>
      <c r="F109" s="344"/>
      <c r="G109" s="43"/>
      <c r="H109" s="344"/>
      <c r="I109" s="344"/>
      <c r="J109" s="345"/>
      <c r="K109" s="104"/>
      <c r="S109" s="79"/>
      <c r="T109" s="79"/>
      <c r="U109" s="79"/>
      <c r="V109" s="79"/>
    </row>
    <row r="110" spans="11:22" ht="12.75" customHeight="1">
      <c r="K110" s="104"/>
      <c r="S110" s="79"/>
      <c r="T110" s="79"/>
      <c r="U110" s="79"/>
      <c r="V110" s="79"/>
    </row>
    <row r="111" spans="8:22" ht="16.5" customHeight="1">
      <c r="H111" s="312">
        <f>SUM(H14:H100)</f>
        <v>0</v>
      </c>
      <c r="S111" s="79"/>
      <c r="T111" s="79"/>
      <c r="U111" s="79"/>
      <c r="V111" s="79"/>
    </row>
    <row r="112" spans="4:22" ht="16.5" customHeight="1">
      <c r="D112" s="314"/>
      <c r="E112" s="315"/>
      <c r="F112" s="315"/>
      <c r="G112" s="305"/>
      <c r="H112" s="315"/>
      <c r="I112" s="315"/>
      <c r="S112" s="79"/>
      <c r="T112" s="79"/>
      <c r="U112" s="79"/>
      <c r="V112" s="79"/>
    </row>
    <row r="113" spans="4:22" ht="16.5" customHeight="1">
      <c r="D113" s="308"/>
      <c r="E113" s="316"/>
      <c r="F113" s="316"/>
      <c r="G113" s="307"/>
      <c r="H113" s="316"/>
      <c r="I113" s="316"/>
      <c r="S113" s="79"/>
      <c r="T113" s="79"/>
      <c r="U113" s="79"/>
      <c r="V113" s="79"/>
    </row>
    <row r="114" spans="4:22" ht="16.5" customHeight="1">
      <c r="D114" s="308"/>
      <c r="E114" s="316"/>
      <c r="F114" s="316"/>
      <c r="G114" s="315"/>
      <c r="H114" s="315"/>
      <c r="I114" s="315"/>
      <c r="J114" s="315"/>
      <c r="K114" s="315"/>
      <c r="S114" s="79"/>
      <c r="T114" s="79"/>
      <c r="U114" s="79"/>
      <c r="V114" s="79"/>
    </row>
    <row r="115" spans="7:22" ht="16.5" customHeight="1">
      <c r="G115" s="316"/>
      <c r="H115" s="316"/>
      <c r="I115" s="316"/>
      <c r="J115" s="316"/>
      <c r="K115" s="316"/>
      <c r="S115" s="79"/>
      <c r="T115" s="79"/>
      <c r="U115" s="79"/>
      <c r="V115" s="79"/>
    </row>
    <row r="116" spans="6:22" ht="16.5" customHeight="1">
      <c r="F116" s="305"/>
      <c r="G116" s="316"/>
      <c r="H116" s="316"/>
      <c r="I116" s="316"/>
      <c r="J116" s="316"/>
      <c r="K116" s="316"/>
      <c r="S116" s="79"/>
      <c r="T116" s="79"/>
      <c r="U116" s="79"/>
      <c r="V116" s="79"/>
    </row>
    <row r="117" spans="1:22" ht="16.5" customHeight="1">
      <c r="A117" s="83"/>
      <c r="B117" s="83"/>
      <c r="C117" s="83"/>
      <c r="D117" s="83"/>
      <c r="E117" s="83"/>
      <c r="F117" s="307"/>
      <c r="G117" s="307"/>
      <c r="H117" s="316"/>
      <c r="I117" s="316"/>
      <c r="J117" s="83"/>
      <c r="K117" s="83"/>
      <c r="S117" s="79"/>
      <c r="T117" s="79"/>
      <c r="U117" s="79"/>
      <c r="V117" s="79"/>
    </row>
    <row r="118" spans="1:22" ht="16.5" customHeight="1">
      <c r="A118" s="83"/>
      <c r="B118" s="83"/>
      <c r="C118" s="83"/>
      <c r="D118" s="83"/>
      <c r="E118" s="83"/>
      <c r="F118" s="307"/>
      <c r="G118" s="307"/>
      <c r="H118" s="316"/>
      <c r="I118" s="316"/>
      <c r="J118" s="83"/>
      <c r="K118" s="83"/>
      <c r="S118" s="79"/>
      <c r="T118" s="79"/>
      <c r="U118" s="79"/>
      <c r="V118" s="79"/>
    </row>
    <row r="119" spans="19:22" ht="16.5" customHeight="1">
      <c r="S119" s="79"/>
      <c r="T119" s="79"/>
      <c r="U119" s="79"/>
      <c r="V119" s="79"/>
    </row>
    <row r="120" spans="19:22" ht="16.5" customHeight="1">
      <c r="S120" s="79"/>
      <c r="T120" s="79"/>
      <c r="U120" s="79"/>
      <c r="V120" s="79"/>
    </row>
    <row r="121" spans="19:22" ht="16.5" customHeight="1">
      <c r="S121" s="79"/>
      <c r="T121" s="79"/>
      <c r="U121" s="79"/>
      <c r="V121" s="79"/>
    </row>
    <row r="122" spans="19:22" ht="16.5" customHeight="1">
      <c r="S122" s="79"/>
      <c r="T122" s="79"/>
      <c r="U122" s="79"/>
      <c r="V122" s="79"/>
    </row>
    <row r="123" spans="19:22" ht="16.5" customHeight="1">
      <c r="S123" s="79"/>
      <c r="T123" s="79"/>
      <c r="U123" s="79"/>
      <c r="V123" s="79"/>
    </row>
    <row r="124" spans="19:22" ht="16.5" customHeight="1">
      <c r="S124" s="79"/>
      <c r="T124" s="79"/>
      <c r="U124" s="79"/>
      <c r="V124" s="79"/>
    </row>
    <row r="125" spans="19:22" ht="16.5" customHeight="1">
      <c r="S125" s="79"/>
      <c r="T125" s="79"/>
      <c r="U125" s="79"/>
      <c r="V125" s="79"/>
    </row>
    <row r="126" spans="19:22" ht="16.5" customHeight="1">
      <c r="S126" s="79"/>
      <c r="T126" s="79"/>
      <c r="U126" s="79"/>
      <c r="V126" s="79"/>
    </row>
    <row r="135" spans="1:11" ht="16.5" customHeight="1">
      <c r="A135" s="83"/>
      <c r="B135" s="83"/>
      <c r="C135" s="313"/>
      <c r="D135" s="310"/>
      <c r="E135" s="44"/>
      <c r="F135" s="84"/>
      <c r="G135" s="312"/>
      <c r="H135" s="306"/>
      <c r="I135" s="306"/>
      <c r="J135" s="313"/>
      <c r="K135" s="83"/>
    </row>
    <row r="136" spans="1:11" ht="16.5" customHeight="1">
      <c r="A136" s="83"/>
      <c r="B136" s="83"/>
      <c r="C136" s="313"/>
      <c r="D136" s="310"/>
      <c r="E136" s="44"/>
      <c r="F136" s="84"/>
      <c r="G136" s="312"/>
      <c r="H136" s="306"/>
      <c r="I136" s="306"/>
      <c r="J136" s="313"/>
      <c r="K136" s="83"/>
    </row>
    <row r="137" spans="1:11" ht="16.5" customHeight="1">
      <c r="A137" s="83"/>
      <c r="B137" s="83"/>
      <c r="C137" s="313"/>
      <c r="D137" s="310"/>
      <c r="E137" s="44"/>
      <c r="F137" s="84"/>
      <c r="G137" s="312"/>
      <c r="H137" s="306"/>
      <c r="I137" s="306"/>
      <c r="J137" s="313"/>
      <c r="K137" s="83"/>
    </row>
    <row r="138" spans="1:11" ht="16.5" customHeight="1">
      <c r="A138" s="83"/>
      <c r="B138" s="83"/>
      <c r="C138" s="313"/>
      <c r="D138" s="310"/>
      <c r="E138" s="44"/>
      <c r="F138" s="84"/>
      <c r="G138" s="312"/>
      <c r="H138" s="306"/>
      <c r="I138" s="306"/>
      <c r="J138" s="313"/>
      <c r="K138" s="83"/>
    </row>
    <row r="139" spans="1:11" ht="16.5" customHeight="1">
      <c r="A139" s="83"/>
      <c r="B139" s="83"/>
      <c r="C139" s="313"/>
      <c r="D139" s="310"/>
      <c r="E139" s="44"/>
      <c r="F139" s="84"/>
      <c r="G139" s="312"/>
      <c r="H139" s="306"/>
      <c r="I139" s="306"/>
      <c r="J139" s="313"/>
      <c r="K139" s="83"/>
    </row>
    <row r="140" spans="1:11" ht="16.5" customHeight="1">
      <c r="A140" s="83"/>
      <c r="B140" s="83"/>
      <c r="C140" s="313"/>
      <c r="D140" s="310"/>
      <c r="E140" s="44"/>
      <c r="F140" s="84"/>
      <c r="G140" s="312"/>
      <c r="H140" s="306"/>
      <c r="I140" s="306"/>
      <c r="J140" s="313"/>
      <c r="K140" s="83"/>
    </row>
    <row r="141" spans="1:11" ht="16.5" customHeight="1">
      <c r="A141" s="83"/>
      <c r="B141" s="83"/>
      <c r="C141" s="313"/>
      <c r="D141" s="310"/>
      <c r="E141" s="44"/>
      <c r="F141" s="84"/>
      <c r="G141" s="312"/>
      <c r="H141" s="306"/>
      <c r="I141" s="306"/>
      <c r="J141" s="313"/>
      <c r="K141" s="83"/>
    </row>
    <row r="142" spans="1:11" ht="16.5" customHeight="1">
      <c r="A142" s="83"/>
      <c r="B142" s="83"/>
      <c r="C142" s="313"/>
      <c r="D142" s="310"/>
      <c r="E142" s="44"/>
      <c r="F142" s="84"/>
      <c r="G142" s="312"/>
      <c r="H142" s="306"/>
      <c r="I142" s="306"/>
      <c r="J142" s="313"/>
      <c r="K142" s="83"/>
    </row>
    <row r="143" spans="1:11" ht="16.5" customHeight="1">
      <c r="A143" s="83"/>
      <c r="B143" s="83"/>
      <c r="C143" s="313"/>
      <c r="D143" s="310"/>
      <c r="E143" s="44"/>
      <c r="F143" s="84"/>
      <c r="G143" s="312"/>
      <c r="H143" s="306"/>
      <c r="I143" s="306"/>
      <c r="J143" s="313"/>
      <c r="K143" s="83"/>
    </row>
    <row r="144" spans="1:11" ht="16.5" customHeight="1">
      <c r="A144" s="83"/>
      <c r="B144" s="83"/>
      <c r="C144" s="313"/>
      <c r="D144" s="310"/>
      <c r="E144" s="44"/>
      <c r="F144" s="84"/>
      <c r="G144" s="312"/>
      <c r="H144" s="306"/>
      <c r="I144" s="306"/>
      <c r="J144" s="313"/>
      <c r="K144" s="83"/>
    </row>
    <row r="145" spans="1:11" ht="16.5" customHeight="1">
      <c r="A145" s="83"/>
      <c r="B145" s="83"/>
      <c r="C145" s="313"/>
      <c r="D145" s="310"/>
      <c r="E145" s="44"/>
      <c r="F145" s="84"/>
      <c r="G145" s="312"/>
      <c r="H145" s="306"/>
      <c r="I145" s="306"/>
      <c r="J145" s="313"/>
      <c r="K145" s="83"/>
    </row>
    <row r="146" spans="1:11" ht="16.5" customHeight="1">
      <c r="A146" s="83"/>
      <c r="B146" s="83"/>
      <c r="C146" s="313"/>
      <c r="D146" s="310"/>
      <c r="E146" s="44"/>
      <c r="F146" s="84"/>
      <c r="G146" s="312"/>
      <c r="H146" s="306"/>
      <c r="I146" s="306"/>
      <c r="J146" s="313"/>
      <c r="K146" s="83"/>
    </row>
    <row r="147" spans="1:11" ht="16.5" customHeight="1">
      <c r="A147" s="83"/>
      <c r="B147" s="83"/>
      <c r="C147" s="313"/>
      <c r="D147" s="310"/>
      <c r="E147" s="44"/>
      <c r="F147" s="84"/>
      <c r="G147" s="312"/>
      <c r="H147" s="306"/>
      <c r="I147" s="306"/>
      <c r="J147" s="313"/>
      <c r="K147" s="83"/>
    </row>
  </sheetData>
  <sheetProtection password="CC53" sheet="1" formatCells="0" formatColumns="0" formatRows="0" selectLockedCells="1"/>
  <autoFilter ref="A13:K109"/>
  <mergeCells count="28">
    <mergeCell ref="A81:B81"/>
    <mergeCell ref="A43:B43"/>
    <mergeCell ref="A15:B15"/>
    <mergeCell ref="A19:B19"/>
    <mergeCell ref="A73:B73"/>
    <mergeCell ref="A59:B59"/>
    <mergeCell ref="A18:B18"/>
    <mergeCell ref="A29:B29"/>
    <mergeCell ref="G102:H102"/>
    <mergeCell ref="A67:B67"/>
    <mergeCell ref="A90:B90"/>
    <mergeCell ref="A89:B89"/>
    <mergeCell ref="A14:B14"/>
    <mergeCell ref="A23:B23"/>
    <mergeCell ref="A51:B51"/>
    <mergeCell ref="A102:D102"/>
    <mergeCell ref="A85:B85"/>
    <mergeCell ref="A50:B50"/>
    <mergeCell ref="F7:G7"/>
    <mergeCell ref="A103:F103"/>
    <mergeCell ref="G101:H101"/>
    <mergeCell ref="A99:B99"/>
    <mergeCell ref="A98:B98"/>
    <mergeCell ref="A82:B82"/>
    <mergeCell ref="A22:B22"/>
    <mergeCell ref="F9:G9"/>
    <mergeCell ref="F11:G11"/>
    <mergeCell ref="A33:B33"/>
  </mergeCells>
  <printOptions horizontalCentered="1"/>
  <pageMargins left="0.2362204724409449" right="0.2362204724409449" top="0.7086614173228347" bottom="0.5511811023622047" header="0.5118110236220472" footer="0.31496062992125984"/>
  <pageSetup fitToHeight="0" fitToWidth="1" horizontalDpi="600" verticalDpi="600" orientation="landscape" paperSize="9" scale="71" r:id="rId3"/>
  <headerFooter alignWithMargins="0">
    <oddFooter>&amp;R&amp;9PÁG. &amp;P/&amp;N</oddFooter>
  </headerFooter>
  <rowBreaks count="3" manualBreakCount="3">
    <brk id="42" max="9" man="1"/>
    <brk id="66" max="9" man="1"/>
    <brk id="9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SheetLayoutView="70" workbookViewId="0" topLeftCell="A1">
      <selection activeCell="G17" sqref="G17"/>
    </sheetView>
  </sheetViews>
  <sheetFormatPr defaultColWidth="11.421875" defaultRowHeight="12.75"/>
  <cols>
    <col min="1" max="1" width="16.7109375" style="384" customWidth="1"/>
    <col min="2" max="2" width="60.7109375" style="384" customWidth="1"/>
    <col min="3" max="3" width="16.00390625" style="395" customWidth="1"/>
    <col min="4" max="4" width="23.8515625" style="396" customWidth="1"/>
    <col min="5" max="8" width="25.7109375" style="384" bestFit="1" customWidth="1"/>
    <col min="9" max="9" width="27.7109375" style="384" customWidth="1"/>
    <col min="10" max="10" width="15.7109375" style="384" bestFit="1" customWidth="1"/>
    <col min="11" max="11" width="15.421875" style="384" bestFit="1" customWidth="1"/>
    <col min="12" max="16384" width="11.421875" style="384" customWidth="1"/>
  </cols>
  <sheetData>
    <row r="1" spans="1:8" s="361" customFormat="1" ht="30.75" customHeight="1">
      <c r="A1" s="507"/>
      <c r="B1" s="507"/>
      <c r="C1" s="507"/>
      <c r="D1" s="507"/>
      <c r="E1" s="403"/>
      <c r="F1" s="403"/>
      <c r="G1" s="404"/>
      <c r="H1" s="404"/>
    </row>
    <row r="2" spans="1:8" s="361" customFormat="1" ht="22.5" customHeight="1">
      <c r="A2" s="508"/>
      <c r="B2" s="508"/>
      <c r="C2" s="508"/>
      <c r="D2" s="508"/>
      <c r="E2" s="403"/>
      <c r="F2" s="403"/>
      <c r="G2" s="353"/>
      <c r="H2" s="353"/>
    </row>
    <row r="3" spans="1:8" s="361" customFormat="1" ht="9.75" customHeight="1">
      <c r="A3" s="403"/>
      <c r="B3" s="403"/>
      <c r="C3" s="353"/>
      <c r="D3" s="353"/>
      <c r="E3" s="403"/>
      <c r="F3" s="403"/>
      <c r="G3" s="344"/>
      <c r="H3" s="403"/>
    </row>
    <row r="4" spans="1:8" s="361" customFormat="1" ht="18">
      <c r="A4" s="509"/>
      <c r="B4" s="509"/>
      <c r="C4" s="509"/>
      <c r="D4" s="509"/>
      <c r="E4" s="403"/>
      <c r="F4" s="403"/>
      <c r="G4" s="355"/>
      <c r="H4" s="355"/>
    </row>
    <row r="5" spans="1:8" s="361" customFormat="1" ht="25.5" customHeight="1" thickBot="1">
      <c r="A5" s="344"/>
      <c r="B5" s="344"/>
      <c r="C5" s="405"/>
      <c r="D5" s="406"/>
      <c r="E5" s="403"/>
      <c r="F5" s="403"/>
      <c r="G5" s="344"/>
      <c r="H5" s="344"/>
    </row>
    <row r="6" spans="1:8" s="88" customFormat="1" ht="7.5" customHeight="1">
      <c r="A6" s="363"/>
      <c r="B6" s="364"/>
      <c r="C6" s="364"/>
      <c r="D6" s="364"/>
      <c r="E6" s="364"/>
      <c r="F6" s="364"/>
      <c r="G6" s="86"/>
      <c r="H6" s="365"/>
    </row>
    <row r="7" spans="1:8" s="368" customFormat="1" ht="15.75" customHeight="1">
      <c r="A7" s="99" t="s">
        <v>0</v>
      </c>
      <c r="B7" s="464" t="str">
        <f>Orçamento!D5</f>
        <v>Estrada de Araçariguama</v>
      </c>
      <c r="C7" s="464"/>
      <c r="D7" s="464"/>
      <c r="E7" s="506" t="str">
        <f>Orçamento!$F$7</f>
        <v>Área de intervenção:</v>
      </c>
      <c r="F7" s="506"/>
      <c r="G7" s="506"/>
      <c r="H7" s="367">
        <f>Orçamento!$H$7</f>
        <v>5556</v>
      </c>
    </row>
    <row r="8" spans="1:8" s="368" customFormat="1" ht="6" customHeight="1">
      <c r="A8" s="369"/>
      <c r="C8" s="92"/>
      <c r="D8" s="92"/>
      <c r="E8" s="370"/>
      <c r="F8" s="366"/>
      <c r="G8" s="366"/>
      <c r="H8" s="96"/>
    </row>
    <row r="9" spans="1:8" s="368" customFormat="1" ht="15.75" customHeight="1">
      <c r="A9" s="112" t="str">
        <f>CONCATENATE(Orçamento!A7," ",Orçamento!D7)</f>
        <v>Tipo de Intervenção:  Pavimentação Asfáltica</v>
      </c>
      <c r="B9" s="92"/>
      <c r="C9" s="101"/>
      <c r="D9" s="101"/>
      <c r="E9" s="510" t="str">
        <f>Orçamento!$F$9</f>
        <v>Investimento:</v>
      </c>
      <c r="F9" s="510"/>
      <c r="G9" s="510"/>
      <c r="H9" s="371">
        <f>Orçamento!$H$9</f>
        <v>0</v>
      </c>
    </row>
    <row r="10" spans="1:8" s="368" customFormat="1" ht="6" customHeight="1">
      <c r="A10" s="99"/>
      <c r="B10" s="92"/>
      <c r="C10" s="92"/>
      <c r="D10" s="92"/>
      <c r="E10" s="370"/>
      <c r="F10" s="366"/>
      <c r="G10" s="366"/>
      <c r="H10" s="96"/>
    </row>
    <row r="11" spans="1:8" s="368" customFormat="1" ht="15.75" customHeight="1">
      <c r="A11" s="112" t="s">
        <v>3</v>
      </c>
      <c r="B11" s="101" t="str">
        <f>Orçamento!D9</f>
        <v>Estrada de Araçariguama - Ambuita - Itapevi/SP</v>
      </c>
      <c r="C11" s="109"/>
      <c r="D11" s="109"/>
      <c r="E11" s="506" t="str">
        <f>Orçamento!$F$11</f>
        <v>Invest./Área:</v>
      </c>
      <c r="F11" s="506"/>
      <c r="G11" s="506"/>
      <c r="H11" s="372">
        <f>Orçamento!$H$11</f>
        <v>0</v>
      </c>
    </row>
    <row r="12" spans="1:8" s="88" customFormat="1" ht="6" customHeight="1" thickBot="1">
      <c r="A12" s="373"/>
      <c r="B12" s="374"/>
      <c r="C12" s="374"/>
      <c r="D12" s="374"/>
      <c r="E12" s="90"/>
      <c r="F12" s="90"/>
      <c r="H12" s="375"/>
    </row>
    <row r="13" spans="1:8" s="376" customFormat="1" ht="12" customHeight="1" thickBot="1">
      <c r="A13" s="363"/>
      <c r="B13" s="364"/>
      <c r="C13" s="364"/>
      <c r="D13" s="364"/>
      <c r="E13" s="364"/>
      <c r="F13" s="364"/>
      <c r="G13" s="364"/>
      <c r="H13" s="364"/>
    </row>
    <row r="14" spans="1:8" s="378" customFormat="1" ht="18.75" thickBot="1">
      <c r="A14" s="511" t="s">
        <v>275</v>
      </c>
      <c r="B14" s="501" t="s">
        <v>276</v>
      </c>
      <c r="C14" s="377" t="s">
        <v>277</v>
      </c>
      <c r="D14" s="377" t="s">
        <v>278</v>
      </c>
      <c r="E14" s="495">
        <v>1</v>
      </c>
      <c r="F14" s="495">
        <f>E14+1</f>
        <v>2</v>
      </c>
      <c r="G14" s="495">
        <f>F14+1</f>
        <v>3</v>
      </c>
      <c r="H14" s="495">
        <f>G14+1</f>
        <v>4</v>
      </c>
    </row>
    <row r="15" spans="1:8" s="378" customFormat="1" ht="18.75" thickBot="1">
      <c r="A15" s="511"/>
      <c r="B15" s="501"/>
      <c r="C15" s="379" t="s">
        <v>13</v>
      </c>
      <c r="D15" s="379" t="s">
        <v>14</v>
      </c>
      <c r="E15" s="496"/>
      <c r="F15" s="496"/>
      <c r="G15" s="496"/>
      <c r="H15" s="496"/>
    </row>
    <row r="16" spans="1:8" ht="12" customHeight="1" thickBot="1">
      <c r="A16" s="380"/>
      <c r="B16" s="381"/>
      <c r="C16" s="381"/>
      <c r="D16" s="381"/>
      <c r="E16" s="381"/>
      <c r="F16" s="381"/>
      <c r="G16" s="382"/>
      <c r="H16" s="383"/>
    </row>
    <row r="17" spans="1:11" ht="37.5" customHeight="1">
      <c r="A17" s="502">
        <f>Orçamento!A14</f>
        <v>1</v>
      </c>
      <c r="B17" s="504" t="s">
        <v>6536</v>
      </c>
      <c r="C17" s="497">
        <v>1</v>
      </c>
      <c r="D17" s="499">
        <f>Orçamento!H9</f>
        <v>0</v>
      </c>
      <c r="E17" s="420"/>
      <c r="F17" s="421"/>
      <c r="G17" s="421"/>
      <c r="H17" s="422"/>
      <c r="I17" s="385"/>
      <c r="J17" s="385"/>
      <c r="K17" s="385"/>
    </row>
    <row r="18" spans="1:9" ht="29.25" customHeight="1" thickBot="1">
      <c r="A18" s="503"/>
      <c r="B18" s="505"/>
      <c r="C18" s="498"/>
      <c r="D18" s="500"/>
      <c r="E18" s="386">
        <f>E17*$D17</f>
        <v>0</v>
      </c>
      <c r="F18" s="387">
        <f>F17*$D17</f>
        <v>0</v>
      </c>
      <c r="G18" s="387">
        <f>G17*$D17</f>
        <v>0</v>
      </c>
      <c r="H18" s="388">
        <f>H17*$D17</f>
        <v>0</v>
      </c>
      <c r="I18" s="385"/>
    </row>
    <row r="19" spans="1:10" s="394" customFormat="1" ht="12" customHeight="1" thickBot="1">
      <c r="A19" s="389"/>
      <c r="B19" s="390"/>
      <c r="C19" s="391"/>
      <c r="D19" s="391"/>
      <c r="E19" s="392"/>
      <c r="F19" s="392"/>
      <c r="G19" s="392"/>
      <c r="H19" s="393"/>
      <c r="I19" s="385"/>
      <c r="J19" s="384"/>
    </row>
    <row r="20" spans="1:9" ht="9.75" customHeight="1" thickBot="1">
      <c r="A20" s="512"/>
      <c r="B20" s="521" t="s">
        <v>279</v>
      </c>
      <c r="C20" s="520">
        <f>SUM(C17:C18)</f>
        <v>1</v>
      </c>
      <c r="D20" s="522">
        <f>SUM(D17:D18)</f>
        <v>0</v>
      </c>
      <c r="E20" s="515">
        <f>E18</f>
        <v>0</v>
      </c>
      <c r="F20" s="515">
        <f>F18</f>
        <v>0</v>
      </c>
      <c r="G20" s="515">
        <f>G18</f>
        <v>0</v>
      </c>
      <c r="H20" s="515">
        <f>H18</f>
        <v>0</v>
      </c>
      <c r="I20" s="385"/>
    </row>
    <row r="21" spans="1:9" ht="9.75" customHeight="1" thickBot="1">
      <c r="A21" s="512"/>
      <c r="B21" s="521"/>
      <c r="C21" s="520"/>
      <c r="D21" s="522"/>
      <c r="E21" s="516"/>
      <c r="F21" s="516"/>
      <c r="G21" s="516"/>
      <c r="H21" s="516"/>
      <c r="I21" s="385"/>
    </row>
    <row r="22" spans="1:8" ht="9.75" customHeight="1" thickBot="1">
      <c r="A22" s="512"/>
      <c r="B22" s="521"/>
      <c r="C22" s="520"/>
      <c r="D22" s="522"/>
      <c r="E22" s="517"/>
      <c r="F22" s="517"/>
      <c r="G22" s="517"/>
      <c r="H22" s="517"/>
    </row>
    <row r="23" spans="1:8" ht="13.5" customHeight="1" thickBot="1">
      <c r="A23" s="523"/>
      <c r="B23" s="525" t="s">
        <v>280</v>
      </c>
      <c r="C23" s="527" t="e">
        <f>D23/D20</f>
        <v>#DIV/0!</v>
      </c>
      <c r="D23" s="530">
        <f>SUM(E20:H22)</f>
        <v>0</v>
      </c>
      <c r="E23" s="518">
        <f>E20</f>
        <v>0</v>
      </c>
      <c r="F23" s="513">
        <f>F20+E23</f>
        <v>0</v>
      </c>
      <c r="G23" s="513">
        <f>G20+F23</f>
        <v>0</v>
      </c>
      <c r="H23" s="513">
        <f>H20+G23</f>
        <v>0</v>
      </c>
    </row>
    <row r="24" spans="1:8" ht="13.5" customHeight="1" thickBot="1">
      <c r="A24" s="523"/>
      <c r="B24" s="525"/>
      <c r="C24" s="527"/>
      <c r="D24" s="530"/>
      <c r="E24" s="518"/>
      <c r="F24" s="513"/>
      <c r="G24" s="513"/>
      <c r="H24" s="513"/>
    </row>
    <row r="25" spans="1:8" ht="13.5" customHeight="1" thickBot="1">
      <c r="A25" s="524"/>
      <c r="B25" s="526"/>
      <c r="C25" s="528"/>
      <c r="D25" s="531"/>
      <c r="E25" s="519"/>
      <c r="F25" s="514"/>
      <c r="G25" s="514"/>
      <c r="H25" s="514"/>
    </row>
    <row r="26" spans="1:8" ht="12.75">
      <c r="A26" s="407"/>
      <c r="B26" s="407"/>
      <c r="C26" s="407"/>
      <c r="D26" s="407"/>
      <c r="E26" s="407"/>
      <c r="F26" s="408"/>
      <c r="G26" s="408"/>
      <c r="H26" s="408"/>
    </row>
    <row r="27" spans="1:8" ht="14.25">
      <c r="A27" s="409">
        <f>Orçamento!$H$103</f>
        <v>0</v>
      </c>
      <c r="B27" s="407"/>
      <c r="C27" s="407"/>
      <c r="D27" s="407"/>
      <c r="E27" s="407"/>
      <c r="F27" s="408"/>
      <c r="G27" s="408"/>
      <c r="H27" s="408"/>
    </row>
    <row r="28" spans="1:8" ht="12.75">
      <c r="A28" s="408"/>
      <c r="B28" s="408"/>
      <c r="C28" s="410"/>
      <c r="D28" s="410"/>
      <c r="E28" s="408"/>
      <c r="F28" s="408"/>
      <c r="G28" s="408"/>
      <c r="H28" s="408"/>
    </row>
    <row r="29" spans="1:8" ht="12.75">
      <c r="A29" s="408"/>
      <c r="B29" s="411"/>
      <c r="C29" s="410"/>
      <c r="D29" s="412"/>
      <c r="E29" s="408"/>
      <c r="F29" s="408"/>
      <c r="G29" s="413"/>
      <c r="H29" s="408"/>
    </row>
    <row r="30" spans="1:8" ht="12.75">
      <c r="A30" s="408"/>
      <c r="B30" s="411"/>
      <c r="C30" s="410"/>
      <c r="D30" s="412"/>
      <c r="E30" s="408"/>
      <c r="F30" s="408"/>
      <c r="G30" s="413"/>
      <c r="H30" s="408"/>
    </row>
    <row r="31" spans="1:8" ht="12.75" customHeight="1">
      <c r="A31" s="408"/>
      <c r="B31" s="333"/>
      <c r="C31" s="533"/>
      <c r="D31" s="533"/>
      <c r="E31" s="414"/>
      <c r="F31" s="408"/>
      <c r="G31" s="413"/>
      <c r="H31" s="408"/>
    </row>
    <row r="32" spans="1:8" ht="15.75">
      <c r="A32" s="408"/>
      <c r="B32" s="415"/>
      <c r="C32" s="534"/>
      <c r="D32" s="534"/>
      <c r="E32" s="416"/>
      <c r="F32" s="408"/>
      <c r="G32" s="417"/>
      <c r="H32" s="408"/>
    </row>
    <row r="33" spans="1:8" ht="12.75" customHeight="1">
      <c r="A33" s="408"/>
      <c r="B33" s="342"/>
      <c r="C33" s="529"/>
      <c r="D33" s="529"/>
      <c r="E33" s="418"/>
      <c r="F33" s="408"/>
      <c r="G33" s="417"/>
      <c r="H33" s="408"/>
    </row>
    <row r="34" spans="1:8" ht="12.75" customHeight="1">
      <c r="A34" s="408"/>
      <c r="B34" s="342"/>
      <c r="C34" s="529"/>
      <c r="D34" s="529"/>
      <c r="E34" s="419"/>
      <c r="F34" s="408"/>
      <c r="G34" s="417"/>
      <c r="H34" s="408"/>
    </row>
    <row r="35" spans="1:8" ht="12.75" customHeight="1">
      <c r="A35" s="408"/>
      <c r="B35" s="342"/>
      <c r="C35" s="529"/>
      <c r="D35" s="529"/>
      <c r="E35" s="419"/>
      <c r="F35" s="408"/>
      <c r="G35" s="417"/>
      <c r="H35" s="408"/>
    </row>
    <row r="36" spans="1:8" ht="12.75" customHeight="1">
      <c r="A36" s="408"/>
      <c r="B36" s="342"/>
      <c r="C36" s="43"/>
      <c r="D36" s="43"/>
      <c r="E36" s="419"/>
      <c r="F36" s="408"/>
      <c r="G36" s="417"/>
      <c r="H36" s="408"/>
    </row>
    <row r="37" spans="1:8" ht="12.75" customHeight="1">
      <c r="A37" s="408"/>
      <c r="B37" s="342"/>
      <c r="C37" s="43"/>
      <c r="D37" s="43"/>
      <c r="E37" s="419"/>
      <c r="F37" s="408"/>
      <c r="G37" s="417"/>
      <c r="H37" s="408"/>
    </row>
    <row r="38" spans="1:8" ht="12.75">
      <c r="A38" s="408"/>
      <c r="B38" s="343"/>
      <c r="C38" s="532"/>
      <c r="D38" s="532"/>
      <c r="E38" s="419"/>
      <c r="F38" s="408"/>
      <c r="G38" s="417"/>
      <c r="H38" s="408"/>
    </row>
    <row r="40" spans="3:9" ht="12.75">
      <c r="C40" s="384"/>
      <c r="D40" s="384"/>
      <c r="E40" s="397"/>
      <c r="F40" s="397"/>
      <c r="G40" s="397"/>
      <c r="H40" s="397"/>
      <c r="I40" s="398"/>
    </row>
    <row r="41" spans="3:8" ht="12.75">
      <c r="C41" s="384"/>
      <c r="D41" s="384"/>
      <c r="E41" s="125"/>
      <c r="F41" s="125"/>
      <c r="G41" s="125"/>
      <c r="H41" s="125"/>
    </row>
    <row r="43" spans="5:10" ht="12.75">
      <c r="E43" s="399"/>
      <c r="F43" s="399"/>
      <c r="G43" s="399"/>
      <c r="H43" s="399"/>
      <c r="J43" s="400"/>
    </row>
    <row r="44" spans="5:9" ht="12.75">
      <c r="E44" s="80"/>
      <c r="F44" s="80"/>
      <c r="G44" s="401"/>
      <c r="H44" s="80"/>
      <c r="I44" s="80"/>
    </row>
    <row r="45" spans="5:8" ht="12.75">
      <c r="E45" s="402"/>
      <c r="F45" s="402"/>
      <c r="G45" s="402"/>
      <c r="H45" s="402"/>
    </row>
  </sheetData>
  <sheetProtection password="CC53" sheet="1" selectLockedCells="1"/>
  <mergeCells count="39">
    <mergeCell ref="G20:G22"/>
    <mergeCell ref="H20:H22"/>
    <mergeCell ref="C38:D38"/>
    <mergeCell ref="C31:D31"/>
    <mergeCell ref="C32:D32"/>
    <mergeCell ref="C33:D33"/>
    <mergeCell ref="B23:B25"/>
    <mergeCell ref="C23:C25"/>
    <mergeCell ref="C35:D35"/>
    <mergeCell ref="D23:D25"/>
    <mergeCell ref="C34:D34"/>
    <mergeCell ref="H23:H25"/>
    <mergeCell ref="A20:A22"/>
    <mergeCell ref="G23:G25"/>
    <mergeCell ref="E20:E22"/>
    <mergeCell ref="F20:F22"/>
    <mergeCell ref="E23:E25"/>
    <mergeCell ref="F23:F25"/>
    <mergeCell ref="C20:C22"/>
    <mergeCell ref="B20:B22"/>
    <mergeCell ref="D20:D22"/>
    <mergeCell ref="A23:A25"/>
    <mergeCell ref="H14:H15"/>
    <mergeCell ref="E11:G11"/>
    <mergeCell ref="A1:D1"/>
    <mergeCell ref="A2:D2"/>
    <mergeCell ref="A4:D4"/>
    <mergeCell ref="B7:D7"/>
    <mergeCell ref="E7:G7"/>
    <mergeCell ref="E9:G9"/>
    <mergeCell ref="A14:A15"/>
    <mergeCell ref="E14:E15"/>
    <mergeCell ref="F14:F15"/>
    <mergeCell ref="G14:G15"/>
    <mergeCell ref="C17:C18"/>
    <mergeCell ref="D17:D18"/>
    <mergeCell ref="B14:B15"/>
    <mergeCell ref="A17:A18"/>
    <mergeCell ref="B17:B18"/>
  </mergeCells>
  <conditionalFormatting sqref="E17:F17">
    <cfRule type="cellIs" priority="11853" dxfId="1" operator="equal" stopIfTrue="1">
      <formula>0</formula>
    </cfRule>
    <cfRule type="cellIs" priority="11854" dxfId="104" operator="greaterThan" stopIfTrue="1">
      <formula>0.0000001</formula>
    </cfRule>
  </conditionalFormatting>
  <conditionalFormatting sqref="E17">
    <cfRule type="cellIs" priority="11837" dxfId="1" operator="equal" stopIfTrue="1">
      <formula>0</formula>
    </cfRule>
    <cfRule type="cellIs" priority="11838" dxfId="105" operator="greaterThan" stopIfTrue="1">
      <formula>0.0000001</formula>
    </cfRule>
  </conditionalFormatting>
  <conditionalFormatting sqref="E17">
    <cfRule type="cellIs" priority="11835" dxfId="1" operator="equal" stopIfTrue="1">
      <formula>0</formula>
    </cfRule>
    <cfRule type="cellIs" priority="11836" dxfId="105" operator="greaterThan" stopIfTrue="1">
      <formula>0.0000001</formula>
    </cfRule>
  </conditionalFormatting>
  <conditionalFormatting sqref="E17">
    <cfRule type="cellIs" priority="11833" dxfId="1" operator="equal" stopIfTrue="1">
      <formula>0</formula>
    </cfRule>
    <cfRule type="cellIs" priority="11834" dxfId="106" operator="greaterThan" stopIfTrue="1">
      <formula>0.0000001</formula>
    </cfRule>
  </conditionalFormatting>
  <conditionalFormatting sqref="E17">
    <cfRule type="cellIs" priority="11831" dxfId="1" operator="equal" stopIfTrue="1">
      <formula>0</formula>
    </cfRule>
    <cfRule type="cellIs" priority="11832" dxfId="106" operator="greaterThan" stopIfTrue="1">
      <formula>0.0000001</formula>
    </cfRule>
  </conditionalFormatting>
  <conditionalFormatting sqref="E17">
    <cfRule type="cellIs" priority="11829" dxfId="1" operator="equal" stopIfTrue="1">
      <formula>0</formula>
    </cfRule>
    <cfRule type="cellIs" priority="11830" dxfId="105" operator="greaterThan" stopIfTrue="1">
      <formula>0.0000001</formula>
    </cfRule>
  </conditionalFormatting>
  <conditionalFormatting sqref="E17">
    <cfRule type="cellIs" priority="11827" dxfId="1" operator="equal" stopIfTrue="1">
      <formula>0</formula>
    </cfRule>
    <cfRule type="cellIs" priority="11828" dxfId="106" operator="greaterThan" stopIfTrue="1">
      <formula>0.0000001</formula>
    </cfRule>
  </conditionalFormatting>
  <conditionalFormatting sqref="E17">
    <cfRule type="cellIs" priority="11825" dxfId="1" operator="equal" stopIfTrue="1">
      <formula>0</formula>
    </cfRule>
    <cfRule type="cellIs" priority="11826" dxfId="106" operator="greaterThan" stopIfTrue="1">
      <formula>0.0000001</formula>
    </cfRule>
  </conditionalFormatting>
  <conditionalFormatting sqref="F17">
    <cfRule type="cellIs" priority="11557" dxfId="1" operator="equal" stopIfTrue="1">
      <formula>0</formula>
    </cfRule>
    <cfRule type="cellIs" priority="11558" dxfId="105" operator="greaterThan" stopIfTrue="1">
      <formula>0.0000001</formula>
    </cfRule>
  </conditionalFormatting>
  <conditionalFormatting sqref="F17">
    <cfRule type="cellIs" priority="11555" dxfId="1" operator="equal" stopIfTrue="1">
      <formula>0</formula>
    </cfRule>
    <cfRule type="cellIs" priority="11556" dxfId="105" operator="greaterThan" stopIfTrue="1">
      <formula>0.0000001</formula>
    </cfRule>
  </conditionalFormatting>
  <conditionalFormatting sqref="F17">
    <cfRule type="cellIs" priority="11553" dxfId="1" operator="equal" stopIfTrue="1">
      <formula>0</formula>
    </cfRule>
    <cfRule type="cellIs" priority="11554" dxfId="106" operator="greaterThan" stopIfTrue="1">
      <formula>0.0000001</formula>
    </cfRule>
  </conditionalFormatting>
  <conditionalFormatting sqref="F17">
    <cfRule type="cellIs" priority="11551" dxfId="1" operator="equal" stopIfTrue="1">
      <formula>0</formula>
    </cfRule>
    <cfRule type="cellIs" priority="11552" dxfId="106" operator="greaterThan" stopIfTrue="1">
      <formula>0.0000001</formula>
    </cfRule>
  </conditionalFormatting>
  <conditionalFormatting sqref="F17">
    <cfRule type="cellIs" priority="11549" dxfId="1" operator="equal" stopIfTrue="1">
      <formula>0</formula>
    </cfRule>
    <cfRule type="cellIs" priority="11550" dxfId="105" operator="greaterThan" stopIfTrue="1">
      <formula>0.0000001</formula>
    </cfRule>
  </conditionalFormatting>
  <conditionalFormatting sqref="F17">
    <cfRule type="cellIs" priority="11547" dxfId="1" operator="equal" stopIfTrue="1">
      <formula>0</formula>
    </cfRule>
    <cfRule type="cellIs" priority="11548" dxfId="106" operator="greaterThan" stopIfTrue="1">
      <formula>0.0000001</formula>
    </cfRule>
  </conditionalFormatting>
  <conditionalFormatting sqref="F17">
    <cfRule type="cellIs" priority="11545" dxfId="1" operator="equal" stopIfTrue="1">
      <formula>0</formula>
    </cfRule>
    <cfRule type="cellIs" priority="11546" dxfId="106" operator="greaterThan" stopIfTrue="1">
      <formula>0.0000001</formula>
    </cfRule>
  </conditionalFormatting>
  <conditionalFormatting sqref="F17">
    <cfRule type="cellIs" priority="11277" dxfId="1" operator="equal" stopIfTrue="1">
      <formula>0</formula>
    </cfRule>
    <cfRule type="cellIs" priority="11278" dxfId="105" operator="greaterThan" stopIfTrue="1">
      <formula>0.0000001</formula>
    </cfRule>
  </conditionalFormatting>
  <conditionalFormatting sqref="F17">
    <cfRule type="cellIs" priority="11275" dxfId="1" operator="equal" stopIfTrue="1">
      <formula>0</formula>
    </cfRule>
    <cfRule type="cellIs" priority="11276" dxfId="105" operator="greaterThan" stopIfTrue="1">
      <formula>0.0000001</formula>
    </cfRule>
  </conditionalFormatting>
  <conditionalFormatting sqref="F17">
    <cfRule type="cellIs" priority="11273" dxfId="1" operator="equal" stopIfTrue="1">
      <formula>0</formula>
    </cfRule>
    <cfRule type="cellIs" priority="11274" dxfId="106" operator="greaterThan" stopIfTrue="1">
      <formula>0.0000001</formula>
    </cfRule>
  </conditionalFormatting>
  <conditionalFormatting sqref="F17">
    <cfRule type="cellIs" priority="11271" dxfId="1" operator="equal" stopIfTrue="1">
      <formula>0</formula>
    </cfRule>
    <cfRule type="cellIs" priority="11272" dxfId="106" operator="greaterThan" stopIfTrue="1">
      <formula>0.0000001</formula>
    </cfRule>
  </conditionalFormatting>
  <conditionalFormatting sqref="F17">
    <cfRule type="cellIs" priority="11269" dxfId="1" operator="equal" stopIfTrue="1">
      <formula>0</formula>
    </cfRule>
    <cfRule type="cellIs" priority="11270" dxfId="105" operator="greaterThan" stopIfTrue="1">
      <formula>0.0000001</formula>
    </cfRule>
  </conditionalFormatting>
  <conditionalFormatting sqref="F17">
    <cfRule type="cellIs" priority="11267" dxfId="1" operator="equal" stopIfTrue="1">
      <formula>0</formula>
    </cfRule>
    <cfRule type="cellIs" priority="11268" dxfId="106" operator="greaterThan" stopIfTrue="1">
      <formula>0.0000001</formula>
    </cfRule>
  </conditionalFormatting>
  <conditionalFormatting sqref="F17">
    <cfRule type="cellIs" priority="11265" dxfId="1" operator="equal" stopIfTrue="1">
      <formula>0</formula>
    </cfRule>
    <cfRule type="cellIs" priority="11266" dxfId="106" operator="greaterThan" stopIfTrue="1">
      <formula>0.0000001</formula>
    </cfRule>
  </conditionalFormatting>
  <conditionalFormatting sqref="H17">
    <cfRule type="cellIs" priority="5933" dxfId="1" operator="equal" stopIfTrue="1">
      <formula>0</formula>
    </cfRule>
    <cfRule type="cellIs" priority="5934" dxfId="105" operator="greaterThan" stopIfTrue="1">
      <formula>0.0000001</formula>
    </cfRule>
  </conditionalFormatting>
  <conditionalFormatting sqref="H17">
    <cfRule type="cellIs" priority="5931" dxfId="1" operator="equal" stopIfTrue="1">
      <formula>0</formula>
    </cfRule>
    <cfRule type="cellIs" priority="5932" dxfId="106" operator="greaterThan" stopIfTrue="1">
      <formula>0.0000001</formula>
    </cfRule>
  </conditionalFormatting>
  <conditionalFormatting sqref="H17">
    <cfRule type="cellIs" priority="5929" dxfId="1" operator="equal" stopIfTrue="1">
      <formula>0</formula>
    </cfRule>
    <cfRule type="cellIs" priority="5930" dxfId="106" operator="greaterThan" stopIfTrue="1">
      <formula>0.0000001</formula>
    </cfRule>
  </conditionalFormatting>
  <conditionalFormatting sqref="H17">
    <cfRule type="cellIs" priority="5927" dxfId="1" operator="equal" stopIfTrue="1">
      <formula>0</formula>
    </cfRule>
    <cfRule type="cellIs" priority="5928" dxfId="105" operator="greaterThan" stopIfTrue="1">
      <formula>0.0000001</formula>
    </cfRule>
  </conditionalFormatting>
  <conditionalFormatting sqref="H17">
    <cfRule type="cellIs" priority="5923" dxfId="1" operator="equal" stopIfTrue="1">
      <formula>0</formula>
    </cfRule>
    <cfRule type="cellIs" priority="5924" dxfId="106" operator="greaterThan" stopIfTrue="1">
      <formula>0.0000001</formula>
    </cfRule>
  </conditionalFormatting>
  <conditionalFormatting sqref="H17">
    <cfRule type="cellIs" priority="5849" dxfId="1" operator="equal" stopIfTrue="1">
      <formula>0</formula>
    </cfRule>
    <cfRule type="cellIs" priority="5850" dxfId="105" operator="greaterThan" stopIfTrue="1">
      <formula>0.0000001</formula>
    </cfRule>
  </conditionalFormatting>
  <conditionalFormatting sqref="H17">
    <cfRule type="cellIs" priority="5847" dxfId="1" operator="equal" stopIfTrue="1">
      <formula>0</formula>
    </cfRule>
    <cfRule type="cellIs" priority="5848" dxfId="106" operator="greaterThan" stopIfTrue="1">
      <formula>0.0000001</formula>
    </cfRule>
  </conditionalFormatting>
  <conditionalFormatting sqref="H17">
    <cfRule type="cellIs" priority="5845" dxfId="1" operator="equal" stopIfTrue="1">
      <formula>0</formula>
    </cfRule>
    <cfRule type="cellIs" priority="5846" dxfId="106" operator="greaterThan" stopIfTrue="1">
      <formula>0.0000001</formula>
    </cfRule>
  </conditionalFormatting>
  <conditionalFormatting sqref="G17">
    <cfRule type="cellIs" priority="6225" dxfId="1" operator="equal" stopIfTrue="1">
      <formula>0</formula>
    </cfRule>
    <cfRule type="cellIs" priority="6226" dxfId="105" operator="greaterThan" stopIfTrue="1">
      <formula>0.0000001</formula>
    </cfRule>
  </conditionalFormatting>
  <conditionalFormatting sqref="G17">
    <cfRule type="cellIs" priority="6221" dxfId="1" operator="equal" stopIfTrue="1">
      <formula>0</formula>
    </cfRule>
    <cfRule type="cellIs" priority="6222" dxfId="106" operator="greaterThan" stopIfTrue="1">
      <formula>0.0000001</formula>
    </cfRule>
  </conditionalFormatting>
  <conditionalFormatting sqref="G17">
    <cfRule type="cellIs" priority="6307" dxfId="1" operator="equal" stopIfTrue="1">
      <formula>0</formula>
    </cfRule>
    <cfRule type="cellIs" priority="6308" dxfId="106" operator="greaterThan" stopIfTrue="1">
      <formula>0.0000001</formula>
    </cfRule>
  </conditionalFormatting>
  <conditionalFormatting sqref="G17">
    <cfRule type="cellIs" priority="6223" dxfId="1" operator="equal" stopIfTrue="1">
      <formula>0</formula>
    </cfRule>
    <cfRule type="cellIs" priority="6224" dxfId="106" operator="greaterThan" stopIfTrue="1">
      <formula>0.0000001</formula>
    </cfRule>
  </conditionalFormatting>
  <conditionalFormatting sqref="G17">
    <cfRule type="cellIs" priority="6317" dxfId="1" operator="equal" stopIfTrue="1">
      <formula>0</formula>
    </cfRule>
    <cfRule type="cellIs" priority="6318" dxfId="105" operator="greaterThan" stopIfTrue="1">
      <formula>0.0000001</formula>
    </cfRule>
  </conditionalFormatting>
  <conditionalFormatting sqref="G17">
    <cfRule type="cellIs" priority="6315" dxfId="1" operator="equal" stopIfTrue="1">
      <formula>0</formula>
    </cfRule>
    <cfRule type="cellIs" priority="6316" dxfId="105" operator="greaterThan" stopIfTrue="1">
      <formula>0.0000001</formula>
    </cfRule>
  </conditionalFormatting>
  <conditionalFormatting sqref="G17">
    <cfRule type="cellIs" priority="6313" dxfId="1" operator="equal" stopIfTrue="1">
      <formula>0</formula>
    </cfRule>
    <cfRule type="cellIs" priority="6314" dxfId="106" operator="greaterThan" stopIfTrue="1">
      <formula>0.0000001</formula>
    </cfRule>
  </conditionalFormatting>
  <conditionalFormatting sqref="G17">
    <cfRule type="cellIs" priority="6311" dxfId="1" operator="equal" stopIfTrue="1">
      <formula>0</formula>
    </cfRule>
    <cfRule type="cellIs" priority="6312" dxfId="106" operator="greaterThan" stopIfTrue="1">
      <formula>0.0000001</formula>
    </cfRule>
  </conditionalFormatting>
  <conditionalFormatting sqref="G17">
    <cfRule type="cellIs" priority="6309" dxfId="1" operator="equal" stopIfTrue="1">
      <formula>0</formula>
    </cfRule>
    <cfRule type="cellIs" priority="6310" dxfId="105" operator="greaterThan" stopIfTrue="1">
      <formula>0.0000001</formula>
    </cfRule>
  </conditionalFormatting>
  <conditionalFormatting sqref="G17">
    <cfRule type="cellIs" priority="6305" dxfId="1" operator="equal" stopIfTrue="1">
      <formula>0</formula>
    </cfRule>
    <cfRule type="cellIs" priority="6306" dxfId="106" operator="greaterThan" stopIfTrue="1">
      <formula>0.0000001</formula>
    </cfRule>
  </conditionalFormatting>
  <conditionalFormatting sqref="G17">
    <cfRule type="cellIs" priority="6233" dxfId="1" operator="equal" stopIfTrue="1">
      <formula>0</formula>
    </cfRule>
    <cfRule type="cellIs" priority="6234" dxfId="105" operator="greaterThan" stopIfTrue="1">
      <formula>0.0000001</formula>
    </cfRule>
  </conditionalFormatting>
  <conditionalFormatting sqref="G17">
    <cfRule type="cellIs" priority="6231" dxfId="1" operator="equal" stopIfTrue="1">
      <formula>0</formula>
    </cfRule>
    <cfRule type="cellIs" priority="6232" dxfId="105" operator="greaterThan" stopIfTrue="1">
      <formula>0.0000001</formula>
    </cfRule>
  </conditionalFormatting>
  <conditionalFormatting sqref="G17">
    <cfRule type="cellIs" priority="6229" dxfId="1" operator="equal" stopIfTrue="1">
      <formula>0</formula>
    </cfRule>
    <cfRule type="cellIs" priority="6230" dxfId="106" operator="greaterThan" stopIfTrue="1">
      <formula>0.0000001</formula>
    </cfRule>
  </conditionalFormatting>
  <conditionalFormatting sqref="G17">
    <cfRule type="cellIs" priority="6227" dxfId="1" operator="equal" stopIfTrue="1">
      <formula>0</formula>
    </cfRule>
    <cfRule type="cellIs" priority="6228" dxfId="106" operator="greaterThan" stopIfTrue="1">
      <formula>0.0000001</formula>
    </cfRule>
  </conditionalFormatting>
  <conditionalFormatting sqref="G17">
    <cfRule type="cellIs" priority="6319" dxfId="1" operator="equal" stopIfTrue="1">
      <formula>0</formula>
    </cfRule>
    <cfRule type="cellIs" priority="6320" dxfId="104" operator="greaterThan" stopIfTrue="1">
      <formula>0.0000001</formula>
    </cfRule>
  </conditionalFormatting>
  <conditionalFormatting sqref="H17">
    <cfRule type="cellIs" priority="5937" dxfId="1" operator="equal" stopIfTrue="1">
      <formula>0</formula>
    </cfRule>
    <cfRule type="cellIs" priority="5938" dxfId="104" operator="greaterThan" stopIfTrue="1">
      <formula>0.0000001</formula>
    </cfRule>
  </conditionalFormatting>
  <conditionalFormatting sqref="H17">
    <cfRule type="cellIs" priority="5935" dxfId="1" operator="equal" stopIfTrue="1">
      <formula>0</formula>
    </cfRule>
    <cfRule type="cellIs" priority="5936" dxfId="105" operator="greaterThan" stopIfTrue="1">
      <formula>0.0000001</formula>
    </cfRule>
  </conditionalFormatting>
  <conditionalFormatting sqref="H17">
    <cfRule type="cellIs" priority="5925" dxfId="1" operator="equal" stopIfTrue="1">
      <formula>0</formula>
    </cfRule>
    <cfRule type="cellIs" priority="5926" dxfId="106" operator="greaterThan" stopIfTrue="1">
      <formula>0.0000001</formula>
    </cfRule>
  </conditionalFormatting>
  <conditionalFormatting sqref="H17">
    <cfRule type="cellIs" priority="5851" dxfId="1" operator="equal" stopIfTrue="1">
      <formula>0</formula>
    </cfRule>
    <cfRule type="cellIs" priority="5852" dxfId="105" operator="greaterThan" stopIfTrue="1">
      <formula>0.0000001</formula>
    </cfRule>
  </conditionalFormatting>
  <conditionalFormatting sqref="H17">
    <cfRule type="cellIs" priority="5843" dxfId="1" operator="equal" stopIfTrue="1">
      <formula>0</formula>
    </cfRule>
    <cfRule type="cellIs" priority="5844" dxfId="105" operator="greaterThan" stopIfTrue="1">
      <formula>0.0000001</formula>
    </cfRule>
  </conditionalFormatting>
  <conditionalFormatting sqref="H17">
    <cfRule type="cellIs" priority="5841" dxfId="1" operator="equal" stopIfTrue="1">
      <formula>0</formula>
    </cfRule>
    <cfRule type="cellIs" priority="5842" dxfId="106" operator="greaterThan" stopIfTrue="1">
      <formula>0.0000001</formula>
    </cfRule>
  </conditionalFormatting>
  <conditionalFormatting sqref="H17">
    <cfRule type="cellIs" priority="5839" dxfId="1" operator="equal" stopIfTrue="1">
      <formula>0</formula>
    </cfRule>
    <cfRule type="cellIs" priority="5840" dxfId="106" operator="greaterThan" stopIfTrue="1">
      <formula>0.0000001</formula>
    </cfRule>
  </conditionalFormatting>
  <printOptions horizontalCentered="1"/>
  <pageMargins left="0.3937007874015748" right="0.3937007874015748" top="1.141732283464567" bottom="0.35433070866141736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H3286"/>
  <sheetViews>
    <sheetView zoomScale="115" zoomScaleNormal="115" zoomScalePageLayoutView="0" workbookViewId="0" topLeftCell="A3246">
      <selection activeCell="H3268" sqref="H3268"/>
    </sheetView>
  </sheetViews>
  <sheetFormatPr defaultColWidth="11.421875" defaultRowHeight="12.75"/>
  <cols>
    <col min="1" max="1" width="10.00390625" style="18" customWidth="1"/>
    <col min="2" max="2" width="75.7109375" style="8" customWidth="1"/>
    <col min="3" max="3" width="7.28125" style="8" customWidth="1"/>
    <col min="4" max="4" width="8.7109375" style="8" customWidth="1"/>
    <col min="5" max="5" width="10.8515625" style="8" bestFit="1" customWidth="1"/>
    <col min="6" max="6" width="8.7109375" style="8" customWidth="1"/>
    <col min="7" max="7" width="11.421875" style="8" customWidth="1"/>
    <col min="8" max="8" width="65.8515625" style="8" customWidth="1"/>
    <col min="9" max="16384" width="11.421875" style="8" customWidth="1"/>
  </cols>
  <sheetData>
    <row r="1" spans="1:6" ht="16.5" customHeight="1">
      <c r="A1" s="12" t="s">
        <v>489</v>
      </c>
      <c r="B1" s="3"/>
      <c r="C1" s="6"/>
      <c r="D1" s="6"/>
      <c r="E1" s="7"/>
      <c r="F1" s="6"/>
    </row>
    <row r="2" spans="1:6" ht="13.5" customHeight="1">
      <c r="A2" s="31" t="s">
        <v>6434</v>
      </c>
      <c r="B2" s="3"/>
      <c r="C2" s="3"/>
      <c r="D2" s="3"/>
      <c r="E2" s="10"/>
      <c r="F2" s="9"/>
    </row>
    <row r="3" spans="1:6" ht="10.5" customHeight="1">
      <c r="A3" s="30" t="s">
        <v>498</v>
      </c>
      <c r="B3" s="3"/>
      <c r="C3" s="9"/>
      <c r="D3" s="9"/>
      <c r="E3" s="10"/>
      <c r="F3" s="9"/>
    </row>
    <row r="4" spans="1:6" ht="10.5" customHeight="1">
      <c r="A4" s="16"/>
      <c r="B4" s="3"/>
      <c r="C4" s="9"/>
      <c r="D4" s="9"/>
      <c r="E4" s="10"/>
      <c r="F4" s="9"/>
    </row>
    <row r="5" spans="1:6" ht="10.5" customHeight="1" thickBot="1">
      <c r="A5" s="16"/>
      <c r="B5" s="3"/>
      <c r="C5" s="9"/>
      <c r="D5" s="9"/>
      <c r="E5" s="10"/>
      <c r="F5" s="9">
        <v>1.2971</v>
      </c>
    </row>
    <row r="6" spans="1:6" ht="10.5" customHeight="1" thickBot="1">
      <c r="A6" s="17" t="s">
        <v>493</v>
      </c>
      <c r="B6" s="14" t="s">
        <v>276</v>
      </c>
      <c r="C6" s="14" t="s">
        <v>283</v>
      </c>
      <c r="D6" s="13" t="s">
        <v>490</v>
      </c>
      <c r="E6" s="13" t="s">
        <v>472</v>
      </c>
      <c r="F6" s="13" t="s">
        <v>490</v>
      </c>
    </row>
    <row r="7" spans="1:6" s="11" customFormat="1" ht="12.75" customHeight="1">
      <c r="A7" s="34" t="s">
        <v>501</v>
      </c>
      <c r="B7" s="34" t="s">
        <v>502</v>
      </c>
      <c r="C7" s="35" t="s">
        <v>401</v>
      </c>
      <c r="D7" s="27">
        <f>F7/$F$5</f>
        <v>3.1377688690154963</v>
      </c>
      <c r="E7" s="28" t="s">
        <v>6433</v>
      </c>
      <c r="F7" s="29">
        <v>4.07</v>
      </c>
    </row>
    <row r="8" spans="1:6" s="11" customFormat="1" ht="12.75" customHeight="1">
      <c r="A8" s="36" t="s">
        <v>503</v>
      </c>
      <c r="B8" s="36" t="s">
        <v>504</v>
      </c>
      <c r="C8" s="37" t="s">
        <v>281</v>
      </c>
      <c r="D8" s="22">
        <f>F8/$F$5</f>
        <v>176.46287872947343</v>
      </c>
      <c r="E8" s="28" t="s">
        <v>6433</v>
      </c>
      <c r="F8" s="24">
        <v>228.89</v>
      </c>
    </row>
    <row r="9" spans="1:6" s="11" customFormat="1" ht="12.75" customHeight="1">
      <c r="A9" s="36" t="s">
        <v>505</v>
      </c>
      <c r="B9" s="36" t="s">
        <v>506</v>
      </c>
      <c r="C9" s="37" t="s">
        <v>281</v>
      </c>
      <c r="D9" s="22">
        <f aca="true" t="shared" si="0" ref="D9:D72">F9/$F$5</f>
        <v>599.5605581682215</v>
      </c>
      <c r="E9" s="28" t="s">
        <v>6433</v>
      </c>
      <c r="F9" s="24">
        <v>777.69</v>
      </c>
    </row>
    <row r="10" spans="1:6" s="11" customFormat="1" ht="12.75" customHeight="1">
      <c r="A10" s="36" t="s">
        <v>507</v>
      </c>
      <c r="B10" s="36" t="s">
        <v>508</v>
      </c>
      <c r="C10" s="37" t="s">
        <v>281</v>
      </c>
      <c r="D10" s="22">
        <f t="shared" si="0"/>
        <v>1551.25279469586</v>
      </c>
      <c r="E10" s="28" t="s">
        <v>6433</v>
      </c>
      <c r="F10" s="24">
        <v>2012.13</v>
      </c>
    </row>
    <row r="11" spans="1:6" s="11" customFormat="1" ht="12.75" customHeight="1">
      <c r="A11" s="36" t="s">
        <v>509</v>
      </c>
      <c r="B11" s="36" t="s">
        <v>510</v>
      </c>
      <c r="C11" s="37" t="s">
        <v>281</v>
      </c>
      <c r="D11" s="22">
        <f t="shared" si="0"/>
        <v>2319.350859609899</v>
      </c>
      <c r="E11" s="28" t="s">
        <v>6433</v>
      </c>
      <c r="F11" s="24">
        <v>3008.43</v>
      </c>
    </row>
    <row r="12" spans="1:6" s="11" customFormat="1" ht="12.75" customHeight="1">
      <c r="A12" s="36" t="s">
        <v>511</v>
      </c>
      <c r="B12" s="36" t="s">
        <v>512</v>
      </c>
      <c r="C12" s="37" t="s">
        <v>281</v>
      </c>
      <c r="D12" s="22">
        <f t="shared" si="0"/>
        <v>4620.461028448077</v>
      </c>
      <c r="E12" s="28" t="s">
        <v>6433</v>
      </c>
      <c r="F12" s="24">
        <v>5993.2</v>
      </c>
    </row>
    <row r="13" spans="1:6" s="11" customFormat="1" ht="12.75" customHeight="1">
      <c r="A13" s="36" t="s">
        <v>513</v>
      </c>
      <c r="B13" s="36" t="s">
        <v>514</v>
      </c>
      <c r="C13" s="37" t="s">
        <v>281</v>
      </c>
      <c r="D13" s="22">
        <f t="shared" si="0"/>
        <v>6308.3571043096135</v>
      </c>
      <c r="E13" s="28" t="s">
        <v>6433</v>
      </c>
      <c r="F13" s="24">
        <v>8182.57</v>
      </c>
    </row>
    <row r="14" spans="1:6" s="11" customFormat="1" ht="12.75" customHeight="1">
      <c r="A14" s="36" t="s">
        <v>515</v>
      </c>
      <c r="B14" s="36" t="s">
        <v>516</v>
      </c>
      <c r="C14" s="37" t="s">
        <v>281</v>
      </c>
      <c r="D14" s="22">
        <f t="shared" si="0"/>
        <v>143.4045177704109</v>
      </c>
      <c r="E14" s="28" t="s">
        <v>6433</v>
      </c>
      <c r="F14" s="24">
        <v>186.01</v>
      </c>
    </row>
    <row r="15" spans="1:6" s="11" customFormat="1" ht="12.75" customHeight="1">
      <c r="A15" s="36" t="s">
        <v>517</v>
      </c>
      <c r="B15" s="36" t="s">
        <v>518</v>
      </c>
      <c r="C15" s="37" t="s">
        <v>281</v>
      </c>
      <c r="D15" s="22">
        <f t="shared" si="0"/>
        <v>506.1213476216175</v>
      </c>
      <c r="E15" s="28" t="s">
        <v>6433</v>
      </c>
      <c r="F15" s="24">
        <v>656.49</v>
      </c>
    </row>
    <row r="16" spans="1:6" s="11" customFormat="1" ht="12.75" customHeight="1">
      <c r="A16" s="36" t="s">
        <v>519</v>
      </c>
      <c r="B16" s="36" t="s">
        <v>520</v>
      </c>
      <c r="C16" s="37" t="s">
        <v>281</v>
      </c>
      <c r="D16" s="22">
        <f t="shared" si="0"/>
        <v>1364.3666640968315</v>
      </c>
      <c r="E16" s="28" t="s">
        <v>6433</v>
      </c>
      <c r="F16" s="24">
        <v>1769.72</v>
      </c>
    </row>
    <row r="17" spans="1:6" s="11" customFormat="1" ht="12.75" customHeight="1">
      <c r="A17" s="36" t="s">
        <v>521</v>
      </c>
      <c r="B17" s="36" t="s">
        <v>522</v>
      </c>
      <c r="C17" s="37" t="s">
        <v>281</v>
      </c>
      <c r="D17" s="22">
        <f t="shared" si="0"/>
        <v>2039.0255184642667</v>
      </c>
      <c r="E17" s="28" t="s">
        <v>6433</v>
      </c>
      <c r="F17" s="24">
        <v>2644.82</v>
      </c>
    </row>
    <row r="18" spans="1:6" s="11" customFormat="1" ht="12.75" customHeight="1">
      <c r="A18" s="36" t="s">
        <v>523</v>
      </c>
      <c r="B18" s="36" t="s">
        <v>524</v>
      </c>
      <c r="C18" s="37" t="s">
        <v>281</v>
      </c>
      <c r="D18" s="22">
        <f t="shared" si="0"/>
        <v>4246.69647675584</v>
      </c>
      <c r="E18" s="28" t="s">
        <v>6433</v>
      </c>
      <c r="F18" s="24">
        <v>5508.39</v>
      </c>
    </row>
    <row r="19" spans="1:6" s="11" customFormat="1" ht="12.75" customHeight="1">
      <c r="A19" s="36" t="s">
        <v>525</v>
      </c>
      <c r="B19" s="36" t="s">
        <v>526</v>
      </c>
      <c r="C19" s="37" t="s">
        <v>281</v>
      </c>
      <c r="D19" s="22">
        <f t="shared" si="0"/>
        <v>5841.161051576594</v>
      </c>
      <c r="E19" s="28" t="s">
        <v>6433</v>
      </c>
      <c r="F19" s="24">
        <v>7576.57</v>
      </c>
    </row>
    <row r="20" spans="1:6" s="11" customFormat="1" ht="12.75" customHeight="1">
      <c r="A20" s="36" t="s">
        <v>527</v>
      </c>
      <c r="B20" s="36" t="s">
        <v>6383</v>
      </c>
      <c r="C20" s="37" t="s">
        <v>281</v>
      </c>
      <c r="D20" s="22">
        <f t="shared" si="0"/>
        <v>11682.322103153188</v>
      </c>
      <c r="E20" s="28" t="s">
        <v>6433</v>
      </c>
      <c r="F20" s="24">
        <v>15153.14</v>
      </c>
    </row>
    <row r="21" spans="1:6" s="11" customFormat="1" ht="12.75" customHeight="1">
      <c r="A21" s="36" t="s">
        <v>528</v>
      </c>
      <c r="B21" s="36" t="s">
        <v>6384</v>
      </c>
      <c r="C21" s="37" t="s">
        <v>281</v>
      </c>
      <c r="D21" s="22">
        <f t="shared" si="0"/>
        <v>17523.490864235606</v>
      </c>
      <c r="E21" s="28" t="s">
        <v>6433</v>
      </c>
      <c r="F21" s="24">
        <v>22729.72</v>
      </c>
    </row>
    <row r="22" spans="1:6" s="11" customFormat="1" ht="12.75" customHeight="1">
      <c r="A22" s="36" t="s">
        <v>529</v>
      </c>
      <c r="B22" s="36" t="s">
        <v>530</v>
      </c>
      <c r="C22" s="37" t="s">
        <v>281</v>
      </c>
      <c r="D22" s="22">
        <f t="shared" si="0"/>
        <v>1243.2271991365353</v>
      </c>
      <c r="E22" s="28" t="s">
        <v>6433</v>
      </c>
      <c r="F22" s="24">
        <v>1612.59</v>
      </c>
    </row>
    <row r="23" spans="1:8" s="11" customFormat="1" ht="12.75" customHeight="1">
      <c r="A23" s="36" t="s">
        <v>531</v>
      </c>
      <c r="B23" s="36" t="s">
        <v>532</v>
      </c>
      <c r="C23" s="37" t="s">
        <v>281</v>
      </c>
      <c r="D23" s="22">
        <f t="shared" si="0"/>
        <v>1583.7637807416547</v>
      </c>
      <c r="E23" s="28" t="s">
        <v>6433</v>
      </c>
      <c r="F23" s="24">
        <v>2054.3</v>
      </c>
      <c r="H23" s="4"/>
    </row>
    <row r="24" spans="1:6" s="11" customFormat="1" ht="12.75" customHeight="1">
      <c r="A24" s="38" t="s">
        <v>533</v>
      </c>
      <c r="B24" s="36" t="s">
        <v>6385</v>
      </c>
      <c r="C24" s="39" t="s">
        <v>281</v>
      </c>
      <c r="D24" s="23">
        <f t="shared" si="0"/>
        <v>2344.2834014339683</v>
      </c>
      <c r="E24" s="28" t="s">
        <v>6433</v>
      </c>
      <c r="F24" s="25">
        <v>3040.77</v>
      </c>
    </row>
    <row r="25" spans="1:6" s="11" customFormat="1" ht="12.75" customHeight="1">
      <c r="A25" s="38" t="s">
        <v>534</v>
      </c>
      <c r="B25" s="36" t="s">
        <v>6386</v>
      </c>
      <c r="C25" s="39" t="s">
        <v>281</v>
      </c>
      <c r="D25" s="23">
        <f t="shared" si="0"/>
        <v>2917.9323105388944</v>
      </c>
      <c r="E25" s="28" t="s">
        <v>6433</v>
      </c>
      <c r="F25" s="25">
        <v>3784.85</v>
      </c>
    </row>
    <row r="26" spans="1:6" s="11" customFormat="1" ht="12.75" customHeight="1">
      <c r="A26" s="36" t="s">
        <v>535</v>
      </c>
      <c r="B26" s="36" t="s">
        <v>536</v>
      </c>
      <c r="C26" s="37" t="s">
        <v>537</v>
      </c>
      <c r="D26" s="22">
        <f t="shared" si="0"/>
        <v>366.35571659856606</v>
      </c>
      <c r="E26" s="28" t="s">
        <v>6433</v>
      </c>
      <c r="F26" s="24">
        <v>475.2</v>
      </c>
    </row>
    <row r="27" spans="1:6" s="11" customFormat="1" ht="12.75" customHeight="1">
      <c r="A27" s="36" t="s">
        <v>538</v>
      </c>
      <c r="B27" s="36" t="s">
        <v>539</v>
      </c>
      <c r="C27" s="37" t="s">
        <v>402</v>
      </c>
      <c r="D27" s="22">
        <f t="shared" si="0"/>
        <v>39.225965615604046</v>
      </c>
      <c r="E27" s="28" t="s">
        <v>6433</v>
      </c>
      <c r="F27" s="24">
        <v>50.88</v>
      </c>
    </row>
    <row r="28" spans="1:6" s="11" customFormat="1" ht="12.75" customHeight="1">
      <c r="A28" s="36" t="s">
        <v>316</v>
      </c>
      <c r="B28" s="36" t="s">
        <v>540</v>
      </c>
      <c r="C28" s="37" t="s">
        <v>402</v>
      </c>
      <c r="D28" s="22">
        <f t="shared" si="0"/>
        <v>23.56024978798859</v>
      </c>
      <c r="E28" s="28" t="s">
        <v>6433</v>
      </c>
      <c r="F28" s="24">
        <v>30.56</v>
      </c>
    </row>
    <row r="29" spans="1:6" s="11" customFormat="1" ht="12.75" customHeight="1">
      <c r="A29" s="36" t="s">
        <v>541</v>
      </c>
      <c r="B29" s="36" t="s">
        <v>542</v>
      </c>
      <c r="C29" s="37" t="s">
        <v>402</v>
      </c>
      <c r="D29" s="22">
        <f t="shared" si="0"/>
        <v>23.56024978798859</v>
      </c>
      <c r="E29" s="28" t="s">
        <v>6433</v>
      </c>
      <c r="F29" s="24">
        <v>30.56</v>
      </c>
    </row>
    <row r="30" spans="1:6" s="11" customFormat="1" ht="12.75" customHeight="1">
      <c r="A30" s="36" t="s">
        <v>317</v>
      </c>
      <c r="B30" s="36" t="s">
        <v>6387</v>
      </c>
      <c r="C30" s="37" t="s">
        <v>6388</v>
      </c>
      <c r="D30" s="22">
        <f t="shared" si="0"/>
        <v>0.7786600878883664</v>
      </c>
      <c r="E30" s="28" t="s">
        <v>6433</v>
      </c>
      <c r="F30" s="24">
        <v>1.01</v>
      </c>
    </row>
    <row r="31" spans="1:6" s="11" customFormat="1" ht="12.75" customHeight="1">
      <c r="A31" s="36" t="s">
        <v>544</v>
      </c>
      <c r="B31" s="36" t="s">
        <v>545</v>
      </c>
      <c r="C31" s="37" t="s">
        <v>537</v>
      </c>
      <c r="D31" s="22">
        <f t="shared" si="0"/>
        <v>366.35571659856606</v>
      </c>
      <c r="E31" s="28" t="s">
        <v>6433</v>
      </c>
      <c r="F31" s="24">
        <v>475.2</v>
      </c>
    </row>
    <row r="32" spans="1:6" s="11" customFormat="1" ht="12.75" customHeight="1">
      <c r="A32" s="36" t="s">
        <v>546</v>
      </c>
      <c r="B32" s="36" t="s">
        <v>539</v>
      </c>
      <c r="C32" s="37" t="s">
        <v>402</v>
      </c>
      <c r="D32" s="22">
        <f t="shared" si="0"/>
        <v>8.611518001696092</v>
      </c>
      <c r="E32" s="28" t="s">
        <v>6433</v>
      </c>
      <c r="F32" s="24">
        <v>11.17</v>
      </c>
    </row>
    <row r="33" spans="1:6" s="11" customFormat="1" ht="12.75" customHeight="1">
      <c r="A33" s="36" t="s">
        <v>547</v>
      </c>
      <c r="B33" s="36" t="s">
        <v>540</v>
      </c>
      <c r="C33" s="37" t="s">
        <v>402</v>
      </c>
      <c r="D33" s="22">
        <f t="shared" si="0"/>
        <v>12.73610361575823</v>
      </c>
      <c r="E33" s="28" t="s">
        <v>6433</v>
      </c>
      <c r="F33" s="24">
        <v>16.52</v>
      </c>
    </row>
    <row r="34" spans="1:6" s="11" customFormat="1" ht="12.75" customHeight="1">
      <c r="A34" s="36" t="s">
        <v>548</v>
      </c>
      <c r="B34" s="36" t="s">
        <v>542</v>
      </c>
      <c r="C34" s="37" t="s">
        <v>402</v>
      </c>
      <c r="D34" s="22">
        <f t="shared" si="0"/>
        <v>14.270295274072934</v>
      </c>
      <c r="E34" s="28" t="s">
        <v>6433</v>
      </c>
      <c r="F34" s="24">
        <v>18.51</v>
      </c>
    </row>
    <row r="35" spans="1:6" s="11" customFormat="1" ht="12.75" customHeight="1">
      <c r="A35" s="36" t="s">
        <v>378</v>
      </c>
      <c r="B35" s="36" t="s">
        <v>6387</v>
      </c>
      <c r="C35" s="37" t="s">
        <v>6388</v>
      </c>
      <c r="D35" s="22">
        <f t="shared" si="0"/>
        <v>1.2258114254876264</v>
      </c>
      <c r="E35" s="28" t="s">
        <v>6433</v>
      </c>
      <c r="F35" s="24">
        <v>1.59</v>
      </c>
    </row>
    <row r="36" spans="1:6" s="11" customFormat="1" ht="12.75" customHeight="1">
      <c r="A36" s="36" t="s">
        <v>549</v>
      </c>
      <c r="B36" s="36" t="s">
        <v>550</v>
      </c>
      <c r="C36" s="37" t="s">
        <v>537</v>
      </c>
      <c r="D36" s="22">
        <f t="shared" si="0"/>
        <v>366.35571659856606</v>
      </c>
      <c r="E36" s="28" t="s">
        <v>6433</v>
      </c>
      <c r="F36" s="24">
        <v>475.2</v>
      </c>
    </row>
    <row r="37" spans="1:6" s="11" customFormat="1" ht="12.75" customHeight="1">
      <c r="A37" s="36" t="s">
        <v>551</v>
      </c>
      <c r="B37" s="36" t="s">
        <v>552</v>
      </c>
      <c r="C37" s="37" t="s">
        <v>401</v>
      </c>
      <c r="D37" s="22">
        <f t="shared" si="0"/>
        <v>46.12597332510986</v>
      </c>
      <c r="E37" s="28" t="s">
        <v>6433</v>
      </c>
      <c r="F37" s="24">
        <v>59.83</v>
      </c>
    </row>
    <row r="38" spans="1:6" s="11" customFormat="1" ht="12.75" customHeight="1">
      <c r="A38" s="36" t="s">
        <v>553</v>
      </c>
      <c r="B38" s="36" t="s">
        <v>554</v>
      </c>
      <c r="C38" s="37" t="s">
        <v>401</v>
      </c>
      <c r="D38" s="22">
        <f t="shared" si="0"/>
        <v>62.81705342687535</v>
      </c>
      <c r="E38" s="28" t="s">
        <v>6433</v>
      </c>
      <c r="F38" s="24">
        <v>81.48</v>
      </c>
    </row>
    <row r="39" spans="1:6" s="11" customFormat="1" ht="12.75" customHeight="1">
      <c r="A39" s="36" t="s">
        <v>555</v>
      </c>
      <c r="B39" s="36" t="s">
        <v>556</v>
      </c>
      <c r="C39" s="37" t="s">
        <v>401</v>
      </c>
      <c r="D39" s="22">
        <f t="shared" si="0"/>
        <v>45.26250867319405</v>
      </c>
      <c r="E39" s="28" t="s">
        <v>6433</v>
      </c>
      <c r="F39" s="24">
        <v>58.71</v>
      </c>
    </row>
    <row r="40" spans="1:6" s="11" customFormat="1" ht="12.75" customHeight="1">
      <c r="A40" s="36" t="s">
        <v>557</v>
      </c>
      <c r="B40" s="36" t="s">
        <v>558</v>
      </c>
      <c r="C40" s="37" t="s">
        <v>537</v>
      </c>
      <c r="D40" s="22">
        <f t="shared" si="0"/>
        <v>366.35571659856606</v>
      </c>
      <c r="E40" s="28" t="s">
        <v>6433</v>
      </c>
      <c r="F40" s="24">
        <v>475.2</v>
      </c>
    </row>
    <row r="41" spans="1:6" s="11" customFormat="1" ht="12.75" customHeight="1">
      <c r="A41" s="36" t="s">
        <v>23</v>
      </c>
      <c r="B41" s="36" t="s">
        <v>559</v>
      </c>
      <c r="C41" s="37" t="s">
        <v>402</v>
      </c>
      <c r="D41" s="22">
        <f t="shared" si="0"/>
        <v>36.08819674658855</v>
      </c>
      <c r="E41" s="28" t="s">
        <v>6433</v>
      </c>
      <c r="F41" s="24">
        <v>46.81</v>
      </c>
    </row>
    <row r="42" spans="1:6" s="11" customFormat="1" ht="12.75" customHeight="1">
      <c r="A42" s="36" t="s">
        <v>560</v>
      </c>
      <c r="B42" s="36" t="s">
        <v>561</v>
      </c>
      <c r="C42" s="37" t="s">
        <v>402</v>
      </c>
      <c r="D42" s="22">
        <f t="shared" si="0"/>
        <v>47.074242541053124</v>
      </c>
      <c r="E42" s="28" t="s">
        <v>6433</v>
      </c>
      <c r="F42" s="24">
        <v>61.06</v>
      </c>
    </row>
    <row r="43" spans="1:6" s="11" customFormat="1" ht="12.75" customHeight="1">
      <c r="A43" s="36" t="s">
        <v>562</v>
      </c>
      <c r="B43" s="36" t="s">
        <v>563</v>
      </c>
      <c r="C43" s="37" t="s">
        <v>537</v>
      </c>
      <c r="D43" s="22">
        <f t="shared" si="0"/>
        <v>366.35571659856606</v>
      </c>
      <c r="E43" s="28" t="s">
        <v>6433</v>
      </c>
      <c r="F43" s="24">
        <v>475.2</v>
      </c>
    </row>
    <row r="44" spans="1:6" s="11" customFormat="1" ht="12.75" customHeight="1">
      <c r="A44" s="36" t="s">
        <v>339</v>
      </c>
      <c r="B44" s="36" t="s">
        <v>564</v>
      </c>
      <c r="C44" s="37" t="s">
        <v>401</v>
      </c>
      <c r="D44" s="22">
        <f t="shared" si="0"/>
        <v>6.275537738030993</v>
      </c>
      <c r="E44" s="28" t="s">
        <v>6433</v>
      </c>
      <c r="F44" s="24">
        <v>8.14</v>
      </c>
    </row>
    <row r="45" spans="1:6" s="11" customFormat="1" ht="12.75" customHeight="1">
      <c r="A45" s="36" t="s">
        <v>22</v>
      </c>
      <c r="B45" s="36" t="s">
        <v>565</v>
      </c>
      <c r="C45" s="37" t="s">
        <v>402</v>
      </c>
      <c r="D45" s="22">
        <f t="shared" si="0"/>
        <v>54.922519466502195</v>
      </c>
      <c r="E45" s="28" t="s">
        <v>6433</v>
      </c>
      <c r="F45" s="24">
        <v>71.24</v>
      </c>
    </row>
    <row r="46" spans="1:6" s="11" customFormat="1" ht="12.75" customHeight="1">
      <c r="A46" s="36" t="s">
        <v>566</v>
      </c>
      <c r="B46" s="36" t="s">
        <v>567</v>
      </c>
      <c r="C46" s="37" t="s">
        <v>537</v>
      </c>
      <c r="D46" s="22">
        <f t="shared" si="0"/>
        <v>366.35571659856606</v>
      </c>
      <c r="E46" s="28" t="s">
        <v>6433</v>
      </c>
      <c r="F46" s="24">
        <v>475.2</v>
      </c>
    </row>
    <row r="47" spans="1:6" s="11" customFormat="1" ht="12.75" customHeight="1">
      <c r="A47" s="36" t="s">
        <v>568</v>
      </c>
      <c r="B47" s="36" t="s">
        <v>569</v>
      </c>
      <c r="C47" s="37" t="s">
        <v>401</v>
      </c>
      <c r="D47" s="22">
        <f t="shared" si="0"/>
        <v>6.583917970858068</v>
      </c>
      <c r="E47" s="28" t="s">
        <v>6433</v>
      </c>
      <c r="F47" s="24">
        <v>8.54</v>
      </c>
    </row>
    <row r="48" spans="1:6" s="11" customFormat="1" ht="12.75" customHeight="1">
      <c r="A48" s="36" t="s">
        <v>570</v>
      </c>
      <c r="B48" s="36" t="s">
        <v>571</v>
      </c>
      <c r="C48" s="37" t="s">
        <v>401</v>
      </c>
      <c r="D48" s="22">
        <f t="shared" si="0"/>
        <v>28.03176316398119</v>
      </c>
      <c r="E48" s="28" t="s">
        <v>6433</v>
      </c>
      <c r="F48" s="24">
        <v>36.36</v>
      </c>
    </row>
    <row r="49" spans="1:6" s="11" customFormat="1" ht="12.75" customHeight="1">
      <c r="A49" s="36" t="s">
        <v>572</v>
      </c>
      <c r="B49" s="36" t="s">
        <v>573</v>
      </c>
      <c r="C49" s="37" t="s">
        <v>537</v>
      </c>
      <c r="D49" s="22">
        <f t="shared" si="0"/>
        <v>366.35571659856606</v>
      </c>
      <c r="E49" s="28" t="s">
        <v>6433</v>
      </c>
      <c r="F49" s="24">
        <v>475.2</v>
      </c>
    </row>
    <row r="50" spans="1:6" s="11" customFormat="1" ht="12.75" customHeight="1">
      <c r="A50" s="36" t="s">
        <v>574</v>
      </c>
      <c r="B50" s="36" t="s">
        <v>575</v>
      </c>
      <c r="C50" s="37" t="s">
        <v>286</v>
      </c>
      <c r="D50" s="22">
        <f t="shared" si="0"/>
        <v>54.76832935008867</v>
      </c>
      <c r="E50" s="28" t="s">
        <v>6433</v>
      </c>
      <c r="F50" s="24">
        <v>71.04</v>
      </c>
    </row>
    <row r="51" spans="1:6" s="11" customFormat="1" ht="12.75" customHeight="1">
      <c r="A51" s="36" t="s">
        <v>576</v>
      </c>
      <c r="B51" s="36" t="s">
        <v>577</v>
      </c>
      <c r="C51" s="37" t="s">
        <v>286</v>
      </c>
      <c r="D51" s="22">
        <f t="shared" si="0"/>
        <v>83.15472978182099</v>
      </c>
      <c r="E51" s="28" t="s">
        <v>6433</v>
      </c>
      <c r="F51" s="24">
        <v>107.86</v>
      </c>
    </row>
    <row r="52" spans="1:6" s="11" customFormat="1" ht="12.75" customHeight="1">
      <c r="A52" s="36" t="s">
        <v>24</v>
      </c>
      <c r="B52" s="36" t="s">
        <v>578</v>
      </c>
      <c r="C52" s="37" t="s">
        <v>286</v>
      </c>
      <c r="D52" s="22">
        <f t="shared" si="0"/>
        <v>79.67003315087504</v>
      </c>
      <c r="E52" s="28" t="s">
        <v>6433</v>
      </c>
      <c r="F52" s="24">
        <v>103.34</v>
      </c>
    </row>
    <row r="53" spans="1:6" s="11" customFormat="1" ht="12.75" customHeight="1">
      <c r="A53" s="36" t="s">
        <v>579</v>
      </c>
      <c r="B53" s="36" t="s">
        <v>580</v>
      </c>
      <c r="C53" s="37" t="s">
        <v>286</v>
      </c>
      <c r="D53" s="22">
        <f t="shared" si="0"/>
        <v>121.4247166756611</v>
      </c>
      <c r="E53" s="28" t="s">
        <v>6433</v>
      </c>
      <c r="F53" s="24">
        <v>157.5</v>
      </c>
    </row>
    <row r="54" spans="1:6" s="11" customFormat="1" ht="12.75" customHeight="1">
      <c r="A54" s="36" t="s">
        <v>581</v>
      </c>
      <c r="B54" s="36" t="s">
        <v>582</v>
      </c>
      <c r="C54" s="37" t="s">
        <v>401</v>
      </c>
      <c r="D54" s="22">
        <f t="shared" si="0"/>
        <v>13.75375838408758</v>
      </c>
      <c r="E54" s="28" t="s">
        <v>6433</v>
      </c>
      <c r="F54" s="24">
        <v>17.84</v>
      </c>
    </row>
    <row r="55" spans="1:6" s="11" customFormat="1" ht="12.75" customHeight="1">
      <c r="A55" s="36" t="s">
        <v>25</v>
      </c>
      <c r="B55" s="36" t="s">
        <v>583</v>
      </c>
      <c r="C55" s="37" t="s">
        <v>401</v>
      </c>
      <c r="D55" s="22">
        <f t="shared" si="0"/>
        <v>14.455323413769179</v>
      </c>
      <c r="E55" s="28" t="s">
        <v>6433</v>
      </c>
      <c r="F55" s="24">
        <v>18.75</v>
      </c>
    </row>
    <row r="56" spans="1:6" s="11" customFormat="1" ht="12.75" customHeight="1">
      <c r="A56" s="36" t="s">
        <v>584</v>
      </c>
      <c r="B56" s="36" t="s">
        <v>585</v>
      </c>
      <c r="C56" s="37" t="s">
        <v>401</v>
      </c>
      <c r="D56" s="22">
        <f t="shared" si="0"/>
        <v>18.12504818441138</v>
      </c>
      <c r="E56" s="28" t="s">
        <v>6433</v>
      </c>
      <c r="F56" s="24">
        <v>23.51</v>
      </c>
    </row>
    <row r="57" spans="1:6" s="11" customFormat="1" ht="12.75" customHeight="1">
      <c r="A57" s="36" t="s">
        <v>26</v>
      </c>
      <c r="B57" s="36" t="s">
        <v>586</v>
      </c>
      <c r="C57" s="37" t="s">
        <v>402</v>
      </c>
      <c r="D57" s="22">
        <f t="shared" si="0"/>
        <v>123.91488705573973</v>
      </c>
      <c r="E57" s="28" t="s">
        <v>6433</v>
      </c>
      <c r="F57" s="24">
        <v>160.73</v>
      </c>
    </row>
    <row r="58" spans="1:6" s="11" customFormat="1" ht="12.75" customHeight="1">
      <c r="A58" s="36" t="s">
        <v>27</v>
      </c>
      <c r="B58" s="36" t="s">
        <v>587</v>
      </c>
      <c r="C58" s="37" t="s">
        <v>402</v>
      </c>
      <c r="D58" s="22">
        <f t="shared" si="0"/>
        <v>126.9293038316244</v>
      </c>
      <c r="E58" s="28" t="s">
        <v>6433</v>
      </c>
      <c r="F58" s="24">
        <v>164.64</v>
      </c>
    </row>
    <row r="59" spans="1:6" s="11" customFormat="1" ht="12.75" customHeight="1">
      <c r="A59" s="36" t="s">
        <v>588</v>
      </c>
      <c r="B59" s="36" t="s">
        <v>589</v>
      </c>
      <c r="C59" s="37" t="s">
        <v>286</v>
      </c>
      <c r="D59" s="22">
        <f t="shared" si="0"/>
        <v>277.00254413692085</v>
      </c>
      <c r="E59" s="28" t="s">
        <v>6433</v>
      </c>
      <c r="F59" s="24">
        <v>359.3</v>
      </c>
    </row>
    <row r="60" spans="1:6" s="11" customFormat="1" ht="12.75" customHeight="1">
      <c r="A60" s="36" t="s">
        <v>590</v>
      </c>
      <c r="B60" s="36" t="s">
        <v>591</v>
      </c>
      <c r="C60" s="37" t="s">
        <v>286</v>
      </c>
      <c r="D60" s="22">
        <f t="shared" si="0"/>
        <v>311.60280626011877</v>
      </c>
      <c r="E60" s="28" t="s">
        <v>6433</v>
      </c>
      <c r="F60" s="24">
        <v>404.18</v>
      </c>
    </row>
    <row r="61" spans="1:6" s="11" customFormat="1" ht="12.75" customHeight="1">
      <c r="A61" s="36" t="s">
        <v>28</v>
      </c>
      <c r="B61" s="36" t="s">
        <v>592</v>
      </c>
      <c r="C61" s="37" t="s">
        <v>401</v>
      </c>
      <c r="D61" s="22">
        <f t="shared" si="0"/>
        <v>177.67327114331974</v>
      </c>
      <c r="E61" s="28" t="s">
        <v>6433</v>
      </c>
      <c r="F61" s="24">
        <v>230.46</v>
      </c>
    </row>
    <row r="62" spans="1:6" s="11" customFormat="1" ht="12.75" customHeight="1">
      <c r="A62" s="36" t="s">
        <v>593</v>
      </c>
      <c r="B62" s="36" t="s">
        <v>594</v>
      </c>
      <c r="C62" s="37" t="s">
        <v>401</v>
      </c>
      <c r="D62" s="22">
        <f t="shared" si="0"/>
        <v>268.1828694780665</v>
      </c>
      <c r="E62" s="28" t="s">
        <v>6433</v>
      </c>
      <c r="F62" s="24">
        <v>347.86</v>
      </c>
    </row>
    <row r="63" spans="1:6" s="11" customFormat="1" ht="12.75" customHeight="1">
      <c r="A63" s="36" t="s">
        <v>29</v>
      </c>
      <c r="B63" s="36" t="s">
        <v>595</v>
      </c>
      <c r="C63" s="37" t="s">
        <v>401</v>
      </c>
      <c r="D63" s="22">
        <f t="shared" si="0"/>
        <v>169.51661398504356</v>
      </c>
      <c r="E63" s="28" t="s">
        <v>6433</v>
      </c>
      <c r="F63" s="24">
        <v>219.88</v>
      </c>
    </row>
    <row r="64" spans="1:6" s="11" customFormat="1" ht="12.75" customHeight="1">
      <c r="A64" s="36" t="s">
        <v>596</v>
      </c>
      <c r="B64" s="36" t="s">
        <v>597</v>
      </c>
      <c r="C64" s="37" t="s">
        <v>286</v>
      </c>
      <c r="D64" s="22">
        <f t="shared" si="0"/>
        <v>82.7461259733251</v>
      </c>
      <c r="E64" s="28" t="s">
        <v>6433</v>
      </c>
      <c r="F64" s="24">
        <v>107.33</v>
      </c>
    </row>
    <row r="65" spans="1:6" s="11" customFormat="1" ht="12.75" customHeight="1">
      <c r="A65" s="36" t="s">
        <v>598</v>
      </c>
      <c r="B65" s="36" t="s">
        <v>599</v>
      </c>
      <c r="C65" s="37" t="s">
        <v>286</v>
      </c>
      <c r="D65" s="22">
        <f t="shared" si="0"/>
        <v>61.38308534422944</v>
      </c>
      <c r="E65" s="28" t="s">
        <v>6433</v>
      </c>
      <c r="F65" s="24">
        <v>79.62</v>
      </c>
    </row>
    <row r="66" spans="1:6" s="11" customFormat="1" ht="12.75" customHeight="1">
      <c r="A66" s="36" t="s">
        <v>600</v>
      </c>
      <c r="B66" s="36" t="s">
        <v>601</v>
      </c>
      <c r="C66" s="37" t="s">
        <v>286</v>
      </c>
      <c r="D66" s="22">
        <f t="shared" si="0"/>
        <v>81.82098527484388</v>
      </c>
      <c r="E66" s="28" t="s">
        <v>6433</v>
      </c>
      <c r="F66" s="24">
        <v>106.13</v>
      </c>
    </row>
    <row r="67" spans="1:6" s="11" customFormat="1" ht="12.75" customHeight="1">
      <c r="A67" s="36" t="s">
        <v>602</v>
      </c>
      <c r="B67" s="36" t="s">
        <v>603</v>
      </c>
      <c r="C67" s="37" t="s">
        <v>286</v>
      </c>
      <c r="D67" s="22">
        <f t="shared" si="0"/>
        <v>105.62022974327347</v>
      </c>
      <c r="E67" s="28" t="s">
        <v>6433</v>
      </c>
      <c r="F67" s="24">
        <v>137</v>
      </c>
    </row>
    <row r="68" spans="1:6" s="11" customFormat="1" ht="12.75" customHeight="1">
      <c r="A68" s="36" t="s">
        <v>604</v>
      </c>
      <c r="B68" s="36" t="s">
        <v>605</v>
      </c>
      <c r="C68" s="37" t="s">
        <v>286</v>
      </c>
      <c r="D68" s="22">
        <f t="shared" si="0"/>
        <v>181.20422480918972</v>
      </c>
      <c r="E68" s="28" t="s">
        <v>6433</v>
      </c>
      <c r="F68" s="24">
        <v>235.04</v>
      </c>
    </row>
    <row r="69" spans="1:6" s="11" customFormat="1" ht="12.75" customHeight="1">
      <c r="A69" s="36" t="s">
        <v>606</v>
      </c>
      <c r="B69" s="36" t="s">
        <v>607</v>
      </c>
      <c r="C69" s="37" t="s">
        <v>286</v>
      </c>
      <c r="D69" s="22">
        <f t="shared" si="0"/>
        <v>267.18834322719914</v>
      </c>
      <c r="E69" s="28" t="s">
        <v>6433</v>
      </c>
      <c r="F69" s="24">
        <v>346.57</v>
      </c>
    </row>
    <row r="70" spans="1:6" s="11" customFormat="1" ht="12.75" customHeight="1">
      <c r="A70" s="36" t="s">
        <v>608</v>
      </c>
      <c r="B70" s="36" t="s">
        <v>609</v>
      </c>
      <c r="C70" s="37" t="s">
        <v>286</v>
      </c>
      <c r="D70" s="22">
        <f t="shared" si="0"/>
        <v>358.5228586847583</v>
      </c>
      <c r="E70" s="28" t="s">
        <v>6433</v>
      </c>
      <c r="F70" s="24">
        <v>465.04</v>
      </c>
    </row>
    <row r="71" spans="1:6" s="11" customFormat="1" ht="12.75" customHeight="1">
      <c r="A71" s="36" t="s">
        <v>610</v>
      </c>
      <c r="B71" s="36" t="s">
        <v>611</v>
      </c>
      <c r="C71" s="37" t="s">
        <v>286</v>
      </c>
      <c r="D71" s="22">
        <f t="shared" si="0"/>
        <v>51.299051730784065</v>
      </c>
      <c r="E71" s="28" t="s">
        <v>6433</v>
      </c>
      <c r="F71" s="24">
        <v>66.54</v>
      </c>
    </row>
    <row r="72" spans="1:6" s="11" customFormat="1" ht="12.75" customHeight="1">
      <c r="A72" s="36" t="s">
        <v>612</v>
      </c>
      <c r="B72" s="36" t="s">
        <v>613</v>
      </c>
      <c r="C72" s="37" t="s">
        <v>286</v>
      </c>
      <c r="D72" s="22">
        <f t="shared" si="0"/>
        <v>57.3587233058361</v>
      </c>
      <c r="E72" s="28" t="s">
        <v>6433</v>
      </c>
      <c r="F72" s="24">
        <v>74.4</v>
      </c>
    </row>
    <row r="73" spans="1:6" s="11" customFormat="1" ht="12.75" customHeight="1">
      <c r="A73" s="36" t="s">
        <v>614</v>
      </c>
      <c r="B73" s="36" t="s">
        <v>615</v>
      </c>
      <c r="C73" s="37" t="s">
        <v>286</v>
      </c>
      <c r="D73" s="22">
        <f aca="true" t="shared" si="1" ref="D73:D136">F73/$F$5</f>
        <v>64.92945802174081</v>
      </c>
      <c r="E73" s="28" t="s">
        <v>6433</v>
      </c>
      <c r="F73" s="24">
        <v>84.22</v>
      </c>
    </row>
    <row r="74" spans="1:6" s="11" customFormat="1" ht="12.75" customHeight="1">
      <c r="A74" s="36" t="s">
        <v>616</v>
      </c>
      <c r="B74" s="36" t="s">
        <v>617</v>
      </c>
      <c r="C74" s="37" t="s">
        <v>286</v>
      </c>
      <c r="D74" s="22">
        <f t="shared" si="1"/>
        <v>95.88312389175854</v>
      </c>
      <c r="E74" s="28" t="s">
        <v>6433</v>
      </c>
      <c r="F74" s="24">
        <v>124.37</v>
      </c>
    </row>
    <row r="75" spans="1:6" s="11" customFormat="1" ht="12.75" customHeight="1">
      <c r="A75" s="36" t="s">
        <v>618</v>
      </c>
      <c r="B75" s="36" t="s">
        <v>619</v>
      </c>
      <c r="C75" s="37" t="s">
        <v>286</v>
      </c>
      <c r="D75" s="22">
        <f t="shared" si="1"/>
        <v>44.83848585305682</v>
      </c>
      <c r="E75" s="28" t="s">
        <v>6433</v>
      </c>
      <c r="F75" s="24">
        <v>58.16</v>
      </c>
    </row>
    <row r="76" spans="1:6" s="11" customFormat="1" ht="12.75" customHeight="1">
      <c r="A76" s="36" t="s">
        <v>620</v>
      </c>
      <c r="B76" s="36" t="s">
        <v>621</v>
      </c>
      <c r="C76" s="37" t="s">
        <v>286</v>
      </c>
      <c r="D76" s="22">
        <f t="shared" si="1"/>
        <v>54.922519466502195</v>
      </c>
      <c r="E76" s="28" t="s">
        <v>6433</v>
      </c>
      <c r="F76" s="24">
        <v>71.24</v>
      </c>
    </row>
    <row r="77" spans="1:6" s="11" customFormat="1" ht="12.75" customHeight="1">
      <c r="A77" s="36" t="s">
        <v>622</v>
      </c>
      <c r="B77" s="36" t="s">
        <v>623</v>
      </c>
      <c r="C77" s="37" t="s">
        <v>537</v>
      </c>
      <c r="D77" s="22">
        <f t="shared" si="1"/>
        <v>366.35571659856606</v>
      </c>
      <c r="E77" s="28" t="s">
        <v>6433</v>
      </c>
      <c r="F77" s="24">
        <v>475.2</v>
      </c>
    </row>
    <row r="78" spans="1:6" s="11" customFormat="1" ht="12.75" customHeight="1">
      <c r="A78" s="36" t="s">
        <v>19</v>
      </c>
      <c r="B78" s="36" t="s">
        <v>624</v>
      </c>
      <c r="C78" s="37" t="s">
        <v>286</v>
      </c>
      <c r="D78" s="22">
        <f t="shared" si="1"/>
        <v>16.80672268907563</v>
      </c>
      <c r="E78" s="28" t="s">
        <v>6433</v>
      </c>
      <c r="F78" s="24">
        <v>21.8</v>
      </c>
    </row>
    <row r="79" spans="1:6" s="11" customFormat="1" ht="12.75" customHeight="1">
      <c r="A79" s="36" t="s">
        <v>625</v>
      </c>
      <c r="B79" s="36" t="s">
        <v>626</v>
      </c>
      <c r="C79" s="37" t="s">
        <v>537</v>
      </c>
      <c r="D79" s="22">
        <f t="shared" si="1"/>
        <v>366.35571659856606</v>
      </c>
      <c r="E79" s="28" t="s">
        <v>6433</v>
      </c>
      <c r="F79" s="24">
        <v>475.2</v>
      </c>
    </row>
    <row r="80" spans="1:6" s="11" customFormat="1" ht="12.75" customHeight="1">
      <c r="A80" s="36" t="s">
        <v>627</v>
      </c>
      <c r="B80" s="36" t="s">
        <v>403</v>
      </c>
      <c r="C80" s="37" t="s">
        <v>537</v>
      </c>
      <c r="D80" s="22">
        <f t="shared" si="1"/>
        <v>366.35571659856606</v>
      </c>
      <c r="E80" s="28" t="s">
        <v>6433</v>
      </c>
      <c r="F80" s="24">
        <v>475.2</v>
      </c>
    </row>
    <row r="81" spans="1:6" s="11" customFormat="1" ht="12.75" customHeight="1">
      <c r="A81" s="36" t="s">
        <v>628</v>
      </c>
      <c r="B81" s="36" t="s">
        <v>629</v>
      </c>
      <c r="C81" s="37" t="s">
        <v>537</v>
      </c>
      <c r="D81" s="22">
        <f t="shared" si="1"/>
        <v>366.35571659856606</v>
      </c>
      <c r="E81" s="28" t="s">
        <v>6433</v>
      </c>
      <c r="F81" s="24">
        <v>475.2</v>
      </c>
    </row>
    <row r="82" spans="1:6" s="11" customFormat="1" ht="12.75" customHeight="1">
      <c r="A82" s="36" t="s">
        <v>630</v>
      </c>
      <c r="B82" s="36" t="s">
        <v>631</v>
      </c>
      <c r="C82" s="37" t="s">
        <v>537</v>
      </c>
      <c r="D82" s="22">
        <f t="shared" si="1"/>
        <v>366.35571659856606</v>
      </c>
      <c r="E82" s="28" t="s">
        <v>6433</v>
      </c>
      <c r="F82" s="24">
        <v>475.2</v>
      </c>
    </row>
    <row r="83" spans="1:6" s="11" customFormat="1" ht="12.75" customHeight="1">
      <c r="A83" s="36" t="s">
        <v>312</v>
      </c>
      <c r="B83" s="36" t="s">
        <v>559</v>
      </c>
      <c r="C83" s="37" t="s">
        <v>402</v>
      </c>
      <c r="D83" s="22">
        <f t="shared" si="1"/>
        <v>62.7630868861306</v>
      </c>
      <c r="E83" s="28" t="s">
        <v>6433</v>
      </c>
      <c r="F83" s="24">
        <v>81.41</v>
      </c>
    </row>
    <row r="84" spans="1:6" s="11" customFormat="1" ht="12.75" customHeight="1">
      <c r="A84" s="36" t="s">
        <v>632</v>
      </c>
      <c r="B84" s="36" t="s">
        <v>561</v>
      </c>
      <c r="C84" s="37" t="s">
        <v>402</v>
      </c>
      <c r="D84" s="22">
        <f t="shared" si="1"/>
        <v>70.61136381157968</v>
      </c>
      <c r="E84" s="28" t="s">
        <v>6433</v>
      </c>
      <c r="F84" s="24">
        <v>91.59</v>
      </c>
    </row>
    <row r="85" spans="1:6" s="11" customFormat="1" ht="12.75" customHeight="1">
      <c r="A85" s="36" t="s">
        <v>633</v>
      </c>
      <c r="B85" s="36" t="s">
        <v>634</v>
      </c>
      <c r="C85" s="37" t="s">
        <v>401</v>
      </c>
      <c r="D85" s="22">
        <f t="shared" si="1"/>
        <v>98.89754066764321</v>
      </c>
      <c r="E85" s="28" t="s">
        <v>6433</v>
      </c>
      <c r="F85" s="24">
        <v>128.28</v>
      </c>
    </row>
    <row r="86" spans="1:6" s="11" customFormat="1" ht="12.75" customHeight="1">
      <c r="A86" s="36" t="s">
        <v>635</v>
      </c>
      <c r="B86" s="36" t="s">
        <v>636</v>
      </c>
      <c r="C86" s="37" t="s">
        <v>401</v>
      </c>
      <c r="D86" s="22">
        <f t="shared" si="1"/>
        <v>51.23737568421864</v>
      </c>
      <c r="E86" s="28" t="s">
        <v>6433</v>
      </c>
      <c r="F86" s="24">
        <v>66.46</v>
      </c>
    </row>
    <row r="87" spans="1:6" s="11" customFormat="1" ht="12.75" customHeight="1">
      <c r="A87" s="36" t="s">
        <v>313</v>
      </c>
      <c r="B87" s="36" t="s">
        <v>564</v>
      </c>
      <c r="C87" s="37" t="s">
        <v>401</v>
      </c>
      <c r="D87" s="22">
        <f t="shared" si="1"/>
        <v>6.275537738030993</v>
      </c>
      <c r="E87" s="28" t="s">
        <v>6433</v>
      </c>
      <c r="F87" s="24">
        <v>8.14</v>
      </c>
    </row>
    <row r="88" spans="1:6" s="11" customFormat="1" ht="12.75" customHeight="1">
      <c r="A88" s="36" t="s">
        <v>637</v>
      </c>
      <c r="B88" s="36" t="s">
        <v>569</v>
      </c>
      <c r="C88" s="37" t="s">
        <v>401</v>
      </c>
      <c r="D88" s="22">
        <f t="shared" si="1"/>
        <v>6.583917970858068</v>
      </c>
      <c r="E88" s="28" t="s">
        <v>6433</v>
      </c>
      <c r="F88" s="24">
        <v>8.54</v>
      </c>
    </row>
    <row r="89" spans="1:6" s="11" customFormat="1" ht="12.75" customHeight="1">
      <c r="A89" s="36" t="s">
        <v>315</v>
      </c>
      <c r="B89" s="36" t="s">
        <v>571</v>
      </c>
      <c r="C89" s="37" t="s">
        <v>401</v>
      </c>
      <c r="D89" s="22">
        <f t="shared" si="1"/>
        <v>28.03176316398119</v>
      </c>
      <c r="E89" s="28" t="s">
        <v>6433</v>
      </c>
      <c r="F89" s="24">
        <v>36.36</v>
      </c>
    </row>
    <row r="90" spans="1:6" s="11" customFormat="1" ht="12.75" customHeight="1">
      <c r="A90" s="36" t="s">
        <v>314</v>
      </c>
      <c r="B90" s="36" t="s">
        <v>565</v>
      </c>
      <c r="C90" s="37" t="s">
        <v>402</v>
      </c>
      <c r="D90" s="22">
        <f t="shared" si="1"/>
        <v>47.074242541053124</v>
      </c>
      <c r="E90" s="28" t="s">
        <v>6433</v>
      </c>
      <c r="F90" s="24">
        <v>61.06</v>
      </c>
    </row>
    <row r="91" spans="1:6" s="11" customFormat="1" ht="12.75" customHeight="1">
      <c r="A91" s="36" t="s">
        <v>638</v>
      </c>
      <c r="B91" s="36" t="s">
        <v>639</v>
      </c>
      <c r="C91" s="37" t="s">
        <v>402</v>
      </c>
      <c r="D91" s="22">
        <f t="shared" si="1"/>
        <v>144.73826227738803</v>
      </c>
      <c r="E91" s="28" t="s">
        <v>6433</v>
      </c>
      <c r="F91" s="24">
        <v>187.74</v>
      </c>
    </row>
    <row r="92" spans="1:6" s="11" customFormat="1" ht="12.75" customHeight="1">
      <c r="A92" s="36" t="s">
        <v>640</v>
      </c>
      <c r="B92" s="36" t="s">
        <v>641</v>
      </c>
      <c r="C92" s="37" t="s">
        <v>537</v>
      </c>
      <c r="D92" s="22">
        <f t="shared" si="1"/>
        <v>366.35571659856606</v>
      </c>
      <c r="E92" s="28" t="s">
        <v>6433</v>
      </c>
      <c r="F92" s="24">
        <v>475.2</v>
      </c>
    </row>
    <row r="93" spans="1:6" s="11" customFormat="1" ht="12.75" customHeight="1">
      <c r="A93" s="36" t="s">
        <v>642</v>
      </c>
      <c r="B93" s="36" t="s">
        <v>643</v>
      </c>
      <c r="C93" s="37" t="s">
        <v>402</v>
      </c>
      <c r="D93" s="22">
        <f t="shared" si="1"/>
        <v>344.66887672500195</v>
      </c>
      <c r="E93" s="28" t="s">
        <v>6433</v>
      </c>
      <c r="F93" s="24">
        <v>447.07</v>
      </c>
    </row>
    <row r="94" spans="1:6" s="11" customFormat="1" ht="12.75" customHeight="1">
      <c r="A94" s="36" t="s">
        <v>644</v>
      </c>
      <c r="B94" s="36" t="s">
        <v>645</v>
      </c>
      <c r="C94" s="37" t="s">
        <v>402</v>
      </c>
      <c r="D94" s="22">
        <f t="shared" si="1"/>
        <v>355.6009559787218</v>
      </c>
      <c r="E94" s="28" t="s">
        <v>6433</v>
      </c>
      <c r="F94" s="24">
        <v>461.25</v>
      </c>
    </row>
    <row r="95" spans="1:6" s="11" customFormat="1" ht="12.75" customHeight="1">
      <c r="A95" s="36" t="s">
        <v>646</v>
      </c>
      <c r="B95" s="36" t="s">
        <v>647</v>
      </c>
      <c r="C95" s="37" t="s">
        <v>285</v>
      </c>
      <c r="D95" s="22">
        <f t="shared" si="1"/>
        <v>8.54213244931</v>
      </c>
      <c r="E95" s="28" t="s">
        <v>6433</v>
      </c>
      <c r="F95" s="24">
        <v>11.08</v>
      </c>
    </row>
    <row r="96" spans="1:6" s="11" customFormat="1" ht="12.75" customHeight="1">
      <c r="A96" s="36" t="s">
        <v>648</v>
      </c>
      <c r="B96" s="36" t="s">
        <v>649</v>
      </c>
      <c r="C96" s="37" t="s">
        <v>285</v>
      </c>
      <c r="D96" s="22">
        <f t="shared" si="1"/>
        <v>9.266825996453628</v>
      </c>
      <c r="E96" s="28" t="s">
        <v>6433</v>
      </c>
      <c r="F96" s="24">
        <v>12.02</v>
      </c>
    </row>
    <row r="97" spans="1:6" s="11" customFormat="1" ht="12.75" customHeight="1">
      <c r="A97" s="36" t="s">
        <v>650</v>
      </c>
      <c r="B97" s="36" t="s">
        <v>651</v>
      </c>
      <c r="C97" s="37" t="s">
        <v>286</v>
      </c>
      <c r="D97" s="22">
        <f t="shared" si="1"/>
        <v>56.896152956595486</v>
      </c>
      <c r="E97" s="28" t="s">
        <v>6433</v>
      </c>
      <c r="F97" s="24">
        <v>73.8</v>
      </c>
    </row>
    <row r="98" spans="1:6" s="11" customFormat="1" ht="12.75" customHeight="1">
      <c r="A98" s="36" t="s">
        <v>652</v>
      </c>
      <c r="B98" s="36" t="s">
        <v>653</v>
      </c>
      <c r="C98" s="37" t="s">
        <v>286</v>
      </c>
      <c r="D98" s="22">
        <f t="shared" si="1"/>
        <v>83.01595867704881</v>
      </c>
      <c r="E98" s="28" t="s">
        <v>6433</v>
      </c>
      <c r="F98" s="24">
        <v>107.68</v>
      </c>
    </row>
    <row r="99" spans="1:6" s="11" customFormat="1" ht="12.75" customHeight="1">
      <c r="A99" s="36" t="s">
        <v>654</v>
      </c>
      <c r="B99" s="36" t="s">
        <v>655</v>
      </c>
      <c r="C99" s="37" t="s">
        <v>286</v>
      </c>
      <c r="D99" s="22">
        <f t="shared" si="1"/>
        <v>49.009328502043026</v>
      </c>
      <c r="E99" s="28" t="s">
        <v>6433</v>
      </c>
      <c r="F99" s="24">
        <v>63.57</v>
      </c>
    </row>
    <row r="100" spans="1:6" s="11" customFormat="1" ht="12.75" customHeight="1">
      <c r="A100" s="36" t="s">
        <v>656</v>
      </c>
      <c r="B100" s="36" t="s">
        <v>657</v>
      </c>
      <c r="C100" s="37" t="s">
        <v>286</v>
      </c>
      <c r="D100" s="22">
        <f t="shared" si="1"/>
        <v>62.30822604271066</v>
      </c>
      <c r="E100" s="28" t="s">
        <v>6433</v>
      </c>
      <c r="F100" s="24">
        <v>80.82</v>
      </c>
    </row>
    <row r="101" spans="1:6" s="11" customFormat="1" ht="12.75" customHeight="1">
      <c r="A101" s="36" t="s">
        <v>658</v>
      </c>
      <c r="B101" s="36" t="s">
        <v>659</v>
      </c>
      <c r="C101" s="37" t="s">
        <v>286</v>
      </c>
      <c r="D101" s="22">
        <f t="shared" si="1"/>
        <v>78.70634492329043</v>
      </c>
      <c r="E101" s="28" t="s">
        <v>6433</v>
      </c>
      <c r="F101" s="24">
        <v>102.09</v>
      </c>
    </row>
    <row r="102" spans="1:6" s="11" customFormat="1" ht="12.75" customHeight="1">
      <c r="A102" s="36" t="s">
        <v>660</v>
      </c>
      <c r="B102" s="36" t="s">
        <v>661</v>
      </c>
      <c r="C102" s="37" t="s">
        <v>286</v>
      </c>
      <c r="D102" s="22">
        <f t="shared" si="1"/>
        <v>113.73833937244623</v>
      </c>
      <c r="E102" s="28" t="s">
        <v>6433</v>
      </c>
      <c r="F102" s="24">
        <v>147.53</v>
      </c>
    </row>
    <row r="103" spans="1:6" s="11" customFormat="1" ht="12.75" customHeight="1">
      <c r="A103" s="36" t="s">
        <v>662</v>
      </c>
      <c r="B103" s="36" t="s">
        <v>663</v>
      </c>
      <c r="C103" s="37" t="s">
        <v>286</v>
      </c>
      <c r="D103" s="22">
        <f t="shared" si="1"/>
        <v>43.859378613830856</v>
      </c>
      <c r="E103" s="28" t="s">
        <v>6433</v>
      </c>
      <c r="F103" s="24">
        <v>56.89</v>
      </c>
    </row>
    <row r="104" spans="1:6" s="11" customFormat="1" ht="12.75" customHeight="1">
      <c r="A104" s="36" t="s">
        <v>664</v>
      </c>
      <c r="B104" s="36" t="s">
        <v>665</v>
      </c>
      <c r="C104" s="37" t="s">
        <v>286</v>
      </c>
      <c r="D104" s="22">
        <f t="shared" si="1"/>
        <v>49.24061367666333</v>
      </c>
      <c r="E104" s="28" t="s">
        <v>6433</v>
      </c>
      <c r="F104" s="24">
        <v>63.87</v>
      </c>
    </row>
    <row r="105" spans="1:6" s="11" customFormat="1" ht="12.75" customHeight="1">
      <c r="A105" s="36" t="s">
        <v>666</v>
      </c>
      <c r="B105" s="36" t="s">
        <v>667</v>
      </c>
      <c r="C105" s="37" t="s">
        <v>286</v>
      </c>
      <c r="D105" s="22">
        <f t="shared" si="1"/>
        <v>58.85436743504742</v>
      </c>
      <c r="E105" s="28" t="s">
        <v>6433</v>
      </c>
      <c r="F105" s="24">
        <v>76.34</v>
      </c>
    </row>
    <row r="106" spans="1:6" s="11" customFormat="1" ht="12.75" customHeight="1">
      <c r="A106" s="36" t="s">
        <v>310</v>
      </c>
      <c r="B106" s="36" t="s">
        <v>668</v>
      </c>
      <c r="C106" s="37" t="s">
        <v>286</v>
      </c>
      <c r="D106" s="22">
        <f t="shared" si="1"/>
        <v>70.27985506129058</v>
      </c>
      <c r="E106" s="28" t="s">
        <v>6433</v>
      </c>
      <c r="F106" s="24">
        <v>91.16</v>
      </c>
    </row>
    <row r="107" spans="1:6" s="11" customFormat="1" ht="12.75" customHeight="1">
      <c r="A107" s="36" t="s">
        <v>669</v>
      </c>
      <c r="B107" s="36" t="s">
        <v>670</v>
      </c>
      <c r="C107" s="37" t="s">
        <v>286</v>
      </c>
      <c r="D107" s="22">
        <f t="shared" si="1"/>
        <v>100.40860380849588</v>
      </c>
      <c r="E107" s="28" t="s">
        <v>6433</v>
      </c>
      <c r="F107" s="24">
        <v>130.24</v>
      </c>
    </row>
    <row r="108" spans="1:6" s="11" customFormat="1" ht="12.75" customHeight="1">
      <c r="A108" s="36" t="s">
        <v>671</v>
      </c>
      <c r="B108" s="36" t="s">
        <v>672</v>
      </c>
      <c r="C108" s="37" t="s">
        <v>286</v>
      </c>
      <c r="D108" s="22">
        <f t="shared" si="1"/>
        <v>136.28864389792616</v>
      </c>
      <c r="E108" s="28" t="s">
        <v>6433</v>
      </c>
      <c r="F108" s="24">
        <v>176.78</v>
      </c>
    </row>
    <row r="109" spans="1:6" s="11" customFormat="1" ht="12.75" customHeight="1">
      <c r="A109" s="36" t="s">
        <v>673</v>
      </c>
      <c r="B109" s="36" t="s">
        <v>674</v>
      </c>
      <c r="C109" s="37" t="s">
        <v>286</v>
      </c>
      <c r="D109" s="22">
        <f t="shared" si="1"/>
        <v>177.92768483540206</v>
      </c>
      <c r="E109" s="28" t="s">
        <v>6433</v>
      </c>
      <c r="F109" s="24">
        <v>230.79</v>
      </c>
    </row>
    <row r="110" spans="1:6" s="11" customFormat="1" ht="12.75" customHeight="1">
      <c r="A110" s="36" t="s">
        <v>675</v>
      </c>
      <c r="B110" s="36" t="s">
        <v>676</v>
      </c>
      <c r="C110" s="37" t="s">
        <v>286</v>
      </c>
      <c r="D110" s="22">
        <f t="shared" si="1"/>
        <v>226.15064374373603</v>
      </c>
      <c r="E110" s="28" t="s">
        <v>6433</v>
      </c>
      <c r="F110" s="24">
        <v>293.34</v>
      </c>
    </row>
    <row r="111" spans="1:6" s="11" customFormat="1" ht="12.75" customHeight="1">
      <c r="A111" s="36" t="s">
        <v>677</v>
      </c>
      <c r="B111" s="36" t="s">
        <v>678</v>
      </c>
      <c r="C111" s="37" t="s">
        <v>286</v>
      </c>
      <c r="D111" s="22">
        <f t="shared" si="1"/>
        <v>297.12435432888753</v>
      </c>
      <c r="E111" s="28" t="s">
        <v>6433</v>
      </c>
      <c r="F111" s="24">
        <v>385.4</v>
      </c>
    </row>
    <row r="112" spans="1:6" s="11" customFormat="1" ht="12.75" customHeight="1">
      <c r="A112" s="36" t="s">
        <v>679</v>
      </c>
      <c r="B112" s="36" t="s">
        <v>680</v>
      </c>
      <c r="C112" s="37" t="s">
        <v>402</v>
      </c>
      <c r="D112" s="22">
        <f t="shared" si="1"/>
        <v>58.0602883355177</v>
      </c>
      <c r="E112" s="28" t="s">
        <v>6433</v>
      </c>
      <c r="F112" s="24">
        <v>75.31</v>
      </c>
    </row>
    <row r="113" spans="1:6" s="11" customFormat="1" ht="12.75" customHeight="1">
      <c r="A113" s="36" t="s">
        <v>6389</v>
      </c>
      <c r="B113" s="36" t="s">
        <v>6390</v>
      </c>
      <c r="C113" s="37" t="s">
        <v>281</v>
      </c>
      <c r="D113" s="22">
        <f t="shared" si="1"/>
        <v>5400</v>
      </c>
      <c r="E113" s="28" t="s">
        <v>6433</v>
      </c>
      <c r="F113" s="24">
        <v>7004.34</v>
      </c>
    </row>
    <row r="114" spans="1:6" s="11" customFormat="1" ht="12.75" customHeight="1">
      <c r="A114" s="36" t="s">
        <v>681</v>
      </c>
      <c r="B114" s="36" t="s">
        <v>682</v>
      </c>
      <c r="C114" s="37" t="s">
        <v>281</v>
      </c>
      <c r="D114" s="22">
        <f t="shared" si="1"/>
        <v>1412.859455708889</v>
      </c>
      <c r="E114" s="28" t="s">
        <v>6433</v>
      </c>
      <c r="F114" s="24">
        <v>1832.62</v>
      </c>
    </row>
    <row r="115" spans="1:6" s="11" customFormat="1" ht="12.75" customHeight="1">
      <c r="A115" s="36" t="s">
        <v>683</v>
      </c>
      <c r="B115" s="36" t="s">
        <v>684</v>
      </c>
      <c r="C115" s="37" t="s">
        <v>281</v>
      </c>
      <c r="D115" s="22">
        <f t="shared" si="1"/>
        <v>19578.94533960373</v>
      </c>
      <c r="E115" s="28" t="s">
        <v>6433</v>
      </c>
      <c r="F115" s="24">
        <v>25395.85</v>
      </c>
    </row>
    <row r="116" spans="1:6" s="11" customFormat="1" ht="12.75" customHeight="1">
      <c r="A116" s="36" t="s">
        <v>311</v>
      </c>
      <c r="B116" s="36" t="s">
        <v>685</v>
      </c>
      <c r="C116" s="37" t="s">
        <v>281</v>
      </c>
      <c r="D116" s="22">
        <f t="shared" si="1"/>
        <v>23289.468815048956</v>
      </c>
      <c r="E116" s="28" t="s">
        <v>6433</v>
      </c>
      <c r="F116" s="24">
        <v>30208.77</v>
      </c>
    </row>
    <row r="117" spans="1:6" s="11" customFormat="1" ht="12.75" customHeight="1">
      <c r="A117" s="36" t="s">
        <v>686</v>
      </c>
      <c r="B117" s="36" t="s">
        <v>687</v>
      </c>
      <c r="C117" s="37" t="s">
        <v>281</v>
      </c>
      <c r="D117" s="22">
        <f t="shared" si="1"/>
        <v>269.4626474442988</v>
      </c>
      <c r="E117" s="28" t="s">
        <v>6433</v>
      </c>
      <c r="F117" s="24">
        <v>349.52</v>
      </c>
    </row>
    <row r="118" spans="1:6" s="11" customFormat="1" ht="12.75" customHeight="1">
      <c r="A118" s="36" t="s">
        <v>688</v>
      </c>
      <c r="B118" s="36" t="s">
        <v>689</v>
      </c>
      <c r="C118" s="37" t="s">
        <v>281</v>
      </c>
      <c r="D118" s="22">
        <f t="shared" si="1"/>
        <v>7690.347698712512</v>
      </c>
      <c r="E118" s="28" t="s">
        <v>6433</v>
      </c>
      <c r="F118" s="24">
        <v>9975.15</v>
      </c>
    </row>
    <row r="119" spans="1:6" s="11" customFormat="1" ht="12.75" customHeight="1">
      <c r="A119" s="36" t="s">
        <v>690</v>
      </c>
      <c r="B119" s="36" t="s">
        <v>691</v>
      </c>
      <c r="C119" s="37" t="s">
        <v>281</v>
      </c>
      <c r="D119" s="22">
        <f t="shared" si="1"/>
        <v>1747.4288798088044</v>
      </c>
      <c r="E119" s="28" t="s">
        <v>6433</v>
      </c>
      <c r="F119" s="24">
        <v>2266.59</v>
      </c>
    </row>
    <row r="120" spans="1:6" s="11" customFormat="1" ht="12.75" customHeight="1">
      <c r="A120" s="36" t="s">
        <v>692</v>
      </c>
      <c r="B120" s="36" t="s">
        <v>693</v>
      </c>
      <c r="C120" s="37" t="s">
        <v>537</v>
      </c>
      <c r="D120" s="22">
        <f t="shared" si="1"/>
        <v>366.35571659856606</v>
      </c>
      <c r="E120" s="28" t="s">
        <v>6433</v>
      </c>
      <c r="F120" s="24">
        <v>475.2</v>
      </c>
    </row>
    <row r="121" spans="1:6" s="11" customFormat="1" ht="12.75" customHeight="1">
      <c r="A121" s="36" t="s">
        <v>694</v>
      </c>
      <c r="B121" s="36" t="s">
        <v>695</v>
      </c>
      <c r="C121" s="37" t="s">
        <v>286</v>
      </c>
      <c r="D121" s="22">
        <f t="shared" si="1"/>
        <v>30.1981342995914</v>
      </c>
      <c r="E121" s="28" t="s">
        <v>6433</v>
      </c>
      <c r="F121" s="24">
        <v>39.17</v>
      </c>
    </row>
    <row r="122" spans="1:6" s="11" customFormat="1" ht="12.75" customHeight="1">
      <c r="A122" s="36" t="s">
        <v>696</v>
      </c>
      <c r="B122" s="36" t="s">
        <v>697</v>
      </c>
      <c r="C122" s="37" t="s">
        <v>286</v>
      </c>
      <c r="D122" s="22">
        <f t="shared" si="1"/>
        <v>37.84596407370288</v>
      </c>
      <c r="E122" s="28" t="s">
        <v>6433</v>
      </c>
      <c r="F122" s="24">
        <v>49.09</v>
      </c>
    </row>
    <row r="123" spans="1:6" s="11" customFormat="1" ht="12.75" customHeight="1">
      <c r="A123" s="36" t="s">
        <v>698</v>
      </c>
      <c r="B123" s="36" t="s">
        <v>699</v>
      </c>
      <c r="C123" s="37" t="s">
        <v>286</v>
      </c>
      <c r="D123" s="22">
        <f t="shared" si="1"/>
        <v>47.760388559093364</v>
      </c>
      <c r="E123" s="28" t="s">
        <v>6433</v>
      </c>
      <c r="F123" s="24">
        <v>61.95</v>
      </c>
    </row>
    <row r="124" spans="1:6" s="11" customFormat="1" ht="12.75" customHeight="1">
      <c r="A124" s="36" t="s">
        <v>700</v>
      </c>
      <c r="B124" s="36" t="s">
        <v>701</v>
      </c>
      <c r="C124" s="37" t="s">
        <v>286</v>
      </c>
      <c r="D124" s="22">
        <f t="shared" si="1"/>
        <v>58.40721609744816</v>
      </c>
      <c r="E124" s="28" t="s">
        <v>6433</v>
      </c>
      <c r="F124" s="24">
        <v>75.76</v>
      </c>
    </row>
    <row r="125" spans="1:6" s="11" customFormat="1" ht="12.75" customHeight="1">
      <c r="A125" s="36" t="s">
        <v>702</v>
      </c>
      <c r="B125" s="36" t="s">
        <v>703</v>
      </c>
      <c r="C125" s="37" t="s">
        <v>286</v>
      </c>
      <c r="D125" s="22">
        <f t="shared" si="1"/>
        <v>83.9873564104541</v>
      </c>
      <c r="E125" s="28" t="s">
        <v>6433</v>
      </c>
      <c r="F125" s="24">
        <v>108.94</v>
      </c>
    </row>
    <row r="126" spans="1:6" s="11" customFormat="1" ht="12.75" customHeight="1">
      <c r="A126" s="36" t="s">
        <v>704</v>
      </c>
      <c r="B126" s="36" t="s">
        <v>705</v>
      </c>
      <c r="C126" s="37" t="s">
        <v>286</v>
      </c>
      <c r="D126" s="22">
        <f t="shared" si="1"/>
        <v>112.05766710353866</v>
      </c>
      <c r="E126" s="28" t="s">
        <v>6433</v>
      </c>
      <c r="F126" s="24">
        <v>145.35</v>
      </c>
    </row>
    <row r="127" spans="1:6" s="11" customFormat="1" ht="12.75" customHeight="1">
      <c r="A127" s="36" t="s">
        <v>706</v>
      </c>
      <c r="B127" s="36" t="s">
        <v>707</v>
      </c>
      <c r="C127" s="37" t="s">
        <v>286</v>
      </c>
      <c r="D127" s="22">
        <f t="shared" si="1"/>
        <v>147.79893608819677</v>
      </c>
      <c r="E127" s="28" t="s">
        <v>6433</v>
      </c>
      <c r="F127" s="24">
        <v>191.71</v>
      </c>
    </row>
    <row r="128" spans="1:6" s="11" customFormat="1" ht="12.75" customHeight="1">
      <c r="A128" s="36" t="s">
        <v>708</v>
      </c>
      <c r="B128" s="36" t="s">
        <v>709</v>
      </c>
      <c r="C128" s="37" t="s">
        <v>286</v>
      </c>
      <c r="D128" s="22">
        <f t="shared" si="1"/>
        <v>72.63896384241771</v>
      </c>
      <c r="E128" s="28" t="s">
        <v>6433</v>
      </c>
      <c r="F128" s="24">
        <v>94.22</v>
      </c>
    </row>
    <row r="129" spans="1:6" s="11" customFormat="1" ht="12.75" customHeight="1">
      <c r="A129" s="36" t="s">
        <v>710</v>
      </c>
      <c r="B129" s="36" t="s">
        <v>711</v>
      </c>
      <c r="C129" s="37" t="s">
        <v>286</v>
      </c>
      <c r="D129" s="22">
        <f t="shared" si="1"/>
        <v>83.84858530568191</v>
      </c>
      <c r="E129" s="28" t="s">
        <v>6433</v>
      </c>
      <c r="F129" s="24">
        <v>108.76</v>
      </c>
    </row>
    <row r="130" spans="1:6" s="11" customFormat="1" ht="12.75" customHeight="1">
      <c r="A130" s="36" t="s">
        <v>712</v>
      </c>
      <c r="B130" s="36" t="s">
        <v>713</v>
      </c>
      <c r="C130" s="37" t="s">
        <v>286</v>
      </c>
      <c r="D130" s="22">
        <f t="shared" si="1"/>
        <v>102.16637113561022</v>
      </c>
      <c r="E130" s="28" t="s">
        <v>6433</v>
      </c>
      <c r="F130" s="24">
        <v>132.52</v>
      </c>
    </row>
    <row r="131" spans="1:6" s="11" customFormat="1" ht="12.75" customHeight="1">
      <c r="A131" s="36" t="s">
        <v>714</v>
      </c>
      <c r="B131" s="36" t="s">
        <v>715</v>
      </c>
      <c r="C131" s="37" t="s">
        <v>286</v>
      </c>
      <c r="D131" s="22">
        <f t="shared" si="1"/>
        <v>124.88628478914504</v>
      </c>
      <c r="E131" s="28" t="s">
        <v>6433</v>
      </c>
      <c r="F131" s="24">
        <v>161.99</v>
      </c>
    </row>
    <row r="132" spans="1:6" s="11" customFormat="1" ht="12.75" customHeight="1">
      <c r="A132" s="36" t="s">
        <v>716</v>
      </c>
      <c r="B132" s="36" t="s">
        <v>717</v>
      </c>
      <c r="C132" s="37" t="s">
        <v>286</v>
      </c>
      <c r="D132" s="22">
        <f t="shared" si="1"/>
        <v>133.90640659933698</v>
      </c>
      <c r="E132" s="28" t="s">
        <v>6433</v>
      </c>
      <c r="F132" s="24">
        <v>173.69</v>
      </c>
    </row>
    <row r="133" spans="1:6" s="11" customFormat="1" ht="12.75" customHeight="1">
      <c r="A133" s="36" t="s">
        <v>718</v>
      </c>
      <c r="B133" s="36" t="s">
        <v>719</v>
      </c>
      <c r="C133" s="37" t="s">
        <v>286</v>
      </c>
      <c r="D133" s="22">
        <f t="shared" si="1"/>
        <v>159.22442371443992</v>
      </c>
      <c r="E133" s="28" t="s">
        <v>6433</v>
      </c>
      <c r="F133" s="24">
        <v>206.53</v>
      </c>
    </row>
    <row r="134" spans="1:6" s="11" customFormat="1" ht="12.75" customHeight="1">
      <c r="A134" s="36" t="s">
        <v>720</v>
      </c>
      <c r="B134" s="36" t="s">
        <v>721</v>
      </c>
      <c r="C134" s="37" t="s">
        <v>286</v>
      </c>
      <c r="D134" s="22">
        <f t="shared" si="1"/>
        <v>170.22588852054585</v>
      </c>
      <c r="E134" s="28" t="s">
        <v>6433</v>
      </c>
      <c r="F134" s="24">
        <v>220.8</v>
      </c>
    </row>
    <row r="135" spans="1:6" s="11" customFormat="1" ht="12.75" customHeight="1">
      <c r="A135" s="36" t="s">
        <v>722</v>
      </c>
      <c r="B135" s="36" t="s">
        <v>723</v>
      </c>
      <c r="C135" s="37" t="s">
        <v>286</v>
      </c>
      <c r="D135" s="22">
        <f t="shared" si="1"/>
        <v>188.18903708272302</v>
      </c>
      <c r="E135" s="28" t="s">
        <v>6433</v>
      </c>
      <c r="F135" s="24">
        <v>244.1</v>
      </c>
    </row>
    <row r="136" spans="1:6" s="11" customFormat="1" ht="12.75" customHeight="1">
      <c r="A136" s="36" t="s">
        <v>724</v>
      </c>
      <c r="B136" s="36" t="s">
        <v>725</v>
      </c>
      <c r="C136" s="37" t="s">
        <v>286</v>
      </c>
      <c r="D136" s="22">
        <f t="shared" si="1"/>
        <v>223.12080795621003</v>
      </c>
      <c r="E136" s="28" t="s">
        <v>6433</v>
      </c>
      <c r="F136" s="24">
        <v>289.41</v>
      </c>
    </row>
    <row r="137" spans="1:6" s="11" customFormat="1" ht="12.75" customHeight="1">
      <c r="A137" s="36" t="s">
        <v>726</v>
      </c>
      <c r="B137" s="36" t="s">
        <v>727</v>
      </c>
      <c r="C137" s="37" t="s">
        <v>286</v>
      </c>
      <c r="D137" s="22">
        <f aca="true" t="shared" si="2" ref="D137:D200">F137/$F$5</f>
        <v>266.7103538663172</v>
      </c>
      <c r="E137" s="28" t="s">
        <v>6433</v>
      </c>
      <c r="F137" s="24">
        <v>345.95</v>
      </c>
    </row>
    <row r="138" spans="1:6" s="11" customFormat="1" ht="12.75" customHeight="1">
      <c r="A138" s="36" t="s">
        <v>728</v>
      </c>
      <c r="B138" s="36" t="s">
        <v>729</v>
      </c>
      <c r="C138" s="37" t="s">
        <v>286</v>
      </c>
      <c r="D138" s="22">
        <f t="shared" si="2"/>
        <v>374.3813121578907</v>
      </c>
      <c r="E138" s="28" t="s">
        <v>6433</v>
      </c>
      <c r="F138" s="24">
        <v>485.61</v>
      </c>
    </row>
    <row r="139" spans="1:6" s="11" customFormat="1" ht="12.75" customHeight="1">
      <c r="A139" s="36" t="s">
        <v>340</v>
      </c>
      <c r="B139" s="36" t="s">
        <v>730</v>
      </c>
      <c r="C139" s="37" t="s">
        <v>401</v>
      </c>
      <c r="D139" s="22">
        <f t="shared" si="2"/>
        <v>60.45023513992753</v>
      </c>
      <c r="E139" s="28" t="s">
        <v>6433</v>
      </c>
      <c r="F139" s="24">
        <v>78.41</v>
      </c>
    </row>
    <row r="140" spans="1:6" s="11" customFormat="1" ht="12.75" customHeight="1">
      <c r="A140" s="36" t="s">
        <v>731</v>
      </c>
      <c r="B140" s="36" t="s">
        <v>732</v>
      </c>
      <c r="C140" s="37" t="s">
        <v>537</v>
      </c>
      <c r="D140" s="22">
        <f t="shared" si="2"/>
        <v>366.35571659856606</v>
      </c>
      <c r="E140" s="28" t="s">
        <v>6433</v>
      </c>
      <c r="F140" s="24">
        <v>475.2</v>
      </c>
    </row>
    <row r="141" spans="1:6" s="11" customFormat="1" ht="12.75" customHeight="1">
      <c r="A141" s="36" t="s">
        <v>45</v>
      </c>
      <c r="B141" s="36" t="s">
        <v>733</v>
      </c>
      <c r="C141" s="37" t="s">
        <v>285</v>
      </c>
      <c r="D141" s="22">
        <f t="shared" si="2"/>
        <v>8.54213244931</v>
      </c>
      <c r="E141" s="28" t="s">
        <v>6433</v>
      </c>
      <c r="F141" s="24">
        <v>11.08</v>
      </c>
    </row>
    <row r="142" spans="1:6" s="11" customFormat="1" ht="12.75" customHeight="1">
      <c r="A142" s="36" t="s">
        <v>734</v>
      </c>
      <c r="B142" s="36" t="s">
        <v>649</v>
      </c>
      <c r="C142" s="37" t="s">
        <v>285</v>
      </c>
      <c r="D142" s="22">
        <f t="shared" si="2"/>
        <v>9.266825996453628</v>
      </c>
      <c r="E142" s="28" t="s">
        <v>6433</v>
      </c>
      <c r="F142" s="24">
        <v>12.02</v>
      </c>
    </row>
    <row r="143" spans="1:6" s="11" customFormat="1" ht="12.75" customHeight="1">
      <c r="A143" s="36" t="s">
        <v>735</v>
      </c>
      <c r="B143" s="36" t="s">
        <v>736</v>
      </c>
      <c r="C143" s="37" t="s">
        <v>285</v>
      </c>
      <c r="D143" s="22">
        <f t="shared" si="2"/>
        <v>7.825148407987049</v>
      </c>
      <c r="E143" s="28" t="s">
        <v>6433</v>
      </c>
      <c r="F143" s="24">
        <v>10.15</v>
      </c>
    </row>
    <row r="144" spans="1:6" s="11" customFormat="1" ht="12.75" customHeight="1">
      <c r="A144" s="36" t="s">
        <v>737</v>
      </c>
      <c r="B144" s="36" t="s">
        <v>738</v>
      </c>
      <c r="C144" s="37" t="s">
        <v>537</v>
      </c>
      <c r="D144" s="22">
        <f t="shared" si="2"/>
        <v>366.35571659856606</v>
      </c>
      <c r="E144" s="28" t="s">
        <v>6433</v>
      </c>
      <c r="F144" s="24">
        <v>475.2</v>
      </c>
    </row>
    <row r="145" spans="1:6" s="11" customFormat="1" ht="12.75" customHeight="1">
      <c r="A145" s="36" t="s">
        <v>739</v>
      </c>
      <c r="B145" s="36" t="s">
        <v>740</v>
      </c>
      <c r="C145" s="37" t="s">
        <v>402</v>
      </c>
      <c r="D145" s="22">
        <f t="shared" si="2"/>
        <v>317.7858299283016</v>
      </c>
      <c r="E145" s="28" t="s">
        <v>6433</v>
      </c>
      <c r="F145" s="24">
        <v>412.2</v>
      </c>
    </row>
    <row r="146" spans="1:6" s="11" customFormat="1" ht="12.75" customHeight="1">
      <c r="A146" s="36" t="s">
        <v>741</v>
      </c>
      <c r="B146" s="36" t="s">
        <v>742</v>
      </c>
      <c r="C146" s="37" t="s">
        <v>402</v>
      </c>
      <c r="D146" s="22">
        <f t="shared" si="2"/>
        <v>334.2687533729088</v>
      </c>
      <c r="E146" s="28" t="s">
        <v>6433</v>
      </c>
      <c r="F146" s="24">
        <v>433.58</v>
      </c>
    </row>
    <row r="147" spans="1:6" s="11" customFormat="1" ht="12.75" customHeight="1">
      <c r="A147" s="36" t="s">
        <v>743</v>
      </c>
      <c r="B147" s="36" t="s">
        <v>744</v>
      </c>
      <c r="C147" s="37" t="s">
        <v>402</v>
      </c>
      <c r="D147" s="22">
        <f t="shared" si="2"/>
        <v>338.8790378536736</v>
      </c>
      <c r="E147" s="28" t="s">
        <v>6433</v>
      </c>
      <c r="F147" s="24">
        <v>439.56</v>
      </c>
    </row>
    <row r="148" spans="1:6" s="11" customFormat="1" ht="12.75" customHeight="1">
      <c r="A148" s="36" t="s">
        <v>47</v>
      </c>
      <c r="B148" s="36" t="s">
        <v>745</v>
      </c>
      <c r="C148" s="37" t="s">
        <v>402</v>
      </c>
      <c r="D148" s="22">
        <f t="shared" si="2"/>
        <v>334.86238532110093</v>
      </c>
      <c r="E148" s="28" t="s">
        <v>6433</v>
      </c>
      <c r="F148" s="24">
        <v>434.35</v>
      </c>
    </row>
    <row r="149" spans="1:6" s="11" customFormat="1" ht="12.75" customHeight="1">
      <c r="A149" s="36" t="s">
        <v>382</v>
      </c>
      <c r="B149" s="36" t="s">
        <v>746</v>
      </c>
      <c r="C149" s="37" t="s">
        <v>402</v>
      </c>
      <c r="D149" s="22">
        <f t="shared" si="2"/>
        <v>345.4398273070696</v>
      </c>
      <c r="E149" s="28" t="s">
        <v>6433</v>
      </c>
      <c r="F149" s="24">
        <v>448.07</v>
      </c>
    </row>
    <row r="150" spans="1:6" s="11" customFormat="1" ht="12.75" customHeight="1">
      <c r="A150" s="36" t="s">
        <v>381</v>
      </c>
      <c r="B150" s="36" t="s">
        <v>747</v>
      </c>
      <c r="C150" s="37" t="s">
        <v>402</v>
      </c>
      <c r="D150" s="22">
        <f t="shared" si="2"/>
        <v>356.4335826073549</v>
      </c>
      <c r="E150" s="28" t="s">
        <v>6433</v>
      </c>
      <c r="F150" s="24">
        <v>462.33</v>
      </c>
    </row>
    <row r="151" spans="1:6" s="11" customFormat="1" ht="12.75" customHeight="1">
      <c r="A151" s="36" t="s">
        <v>748</v>
      </c>
      <c r="B151" s="36" t="s">
        <v>749</v>
      </c>
      <c r="C151" s="37" t="s">
        <v>402</v>
      </c>
      <c r="D151" s="22">
        <f t="shared" si="2"/>
        <v>359.6869940636806</v>
      </c>
      <c r="E151" s="28" t="s">
        <v>6433</v>
      </c>
      <c r="F151" s="24">
        <v>466.55</v>
      </c>
    </row>
    <row r="152" spans="1:6" s="11" customFormat="1" ht="12.75" customHeight="1">
      <c r="A152" s="36" t="s">
        <v>750</v>
      </c>
      <c r="B152" s="36" t="s">
        <v>751</v>
      </c>
      <c r="C152" s="37" t="s">
        <v>402</v>
      </c>
      <c r="D152" s="22">
        <f t="shared" si="2"/>
        <v>3782.6536119034768</v>
      </c>
      <c r="E152" s="28" t="s">
        <v>6433</v>
      </c>
      <c r="F152" s="24">
        <v>4906.48</v>
      </c>
    </row>
    <row r="153" spans="1:6" s="11" customFormat="1" ht="12.75" customHeight="1">
      <c r="A153" s="36" t="s">
        <v>752</v>
      </c>
      <c r="B153" s="36" t="s">
        <v>753</v>
      </c>
      <c r="C153" s="37" t="s">
        <v>537</v>
      </c>
      <c r="D153" s="22">
        <f t="shared" si="2"/>
        <v>366.35571659856606</v>
      </c>
      <c r="E153" s="28" t="s">
        <v>6433</v>
      </c>
      <c r="F153" s="24">
        <v>475.2</v>
      </c>
    </row>
    <row r="154" spans="1:6" s="11" customFormat="1" ht="12.75" customHeight="1">
      <c r="A154" s="36" t="s">
        <v>754</v>
      </c>
      <c r="B154" s="36" t="s">
        <v>755</v>
      </c>
      <c r="C154" s="37" t="s">
        <v>401</v>
      </c>
      <c r="D154" s="22">
        <f t="shared" si="2"/>
        <v>87.51831007632411</v>
      </c>
      <c r="E154" s="28" t="s">
        <v>6433</v>
      </c>
      <c r="F154" s="24">
        <v>113.52</v>
      </c>
    </row>
    <row r="155" spans="1:6" s="11" customFormat="1" ht="12.75" customHeight="1">
      <c r="A155" s="36" t="s">
        <v>756</v>
      </c>
      <c r="B155" s="36" t="s">
        <v>757</v>
      </c>
      <c r="C155" s="37" t="s">
        <v>401</v>
      </c>
      <c r="D155" s="22">
        <f t="shared" si="2"/>
        <v>153.03369054043637</v>
      </c>
      <c r="E155" s="28" t="s">
        <v>6433</v>
      </c>
      <c r="F155" s="24">
        <v>198.5</v>
      </c>
    </row>
    <row r="156" spans="1:6" s="11" customFormat="1" ht="12.75" customHeight="1">
      <c r="A156" s="36" t="s">
        <v>758</v>
      </c>
      <c r="B156" s="36" t="s">
        <v>759</v>
      </c>
      <c r="C156" s="37" t="s">
        <v>401</v>
      </c>
      <c r="D156" s="22">
        <f t="shared" si="2"/>
        <v>63.10230514224038</v>
      </c>
      <c r="E156" s="28" t="s">
        <v>6433</v>
      </c>
      <c r="F156" s="24">
        <v>81.85</v>
      </c>
    </row>
    <row r="157" spans="1:6" s="11" customFormat="1" ht="12.75" customHeight="1">
      <c r="A157" s="36" t="s">
        <v>760</v>
      </c>
      <c r="B157" s="36" t="s">
        <v>761</v>
      </c>
      <c r="C157" s="37" t="s">
        <v>401</v>
      </c>
      <c r="D157" s="22">
        <f t="shared" si="2"/>
        <v>75.72276617068846</v>
      </c>
      <c r="E157" s="28" t="s">
        <v>6433</v>
      </c>
      <c r="F157" s="24">
        <v>98.22</v>
      </c>
    </row>
    <row r="158" spans="1:6" s="11" customFormat="1" ht="12.75" customHeight="1">
      <c r="A158" s="36" t="s">
        <v>762</v>
      </c>
      <c r="B158" s="36" t="s">
        <v>763</v>
      </c>
      <c r="C158" s="37" t="s">
        <v>537</v>
      </c>
      <c r="D158" s="22">
        <f t="shared" si="2"/>
        <v>366.35571659856606</v>
      </c>
      <c r="E158" s="28" t="s">
        <v>6433</v>
      </c>
      <c r="F158" s="24">
        <v>475.2</v>
      </c>
    </row>
    <row r="159" spans="1:6" s="11" customFormat="1" ht="12.75" customHeight="1">
      <c r="A159" s="36" t="s">
        <v>764</v>
      </c>
      <c r="B159" s="36" t="s">
        <v>765</v>
      </c>
      <c r="C159" s="37" t="s">
        <v>401</v>
      </c>
      <c r="D159" s="22">
        <f t="shared" si="2"/>
        <v>45.031223498573745</v>
      </c>
      <c r="E159" s="28" t="s">
        <v>6433</v>
      </c>
      <c r="F159" s="24">
        <v>58.41</v>
      </c>
    </row>
    <row r="160" spans="1:6" s="11" customFormat="1" ht="12.75" customHeight="1">
      <c r="A160" s="36" t="s">
        <v>766</v>
      </c>
      <c r="B160" s="36" t="s">
        <v>767</v>
      </c>
      <c r="C160" s="37" t="s">
        <v>401</v>
      </c>
      <c r="D160" s="22">
        <f t="shared" si="2"/>
        <v>56.49525865392029</v>
      </c>
      <c r="E160" s="28" t="s">
        <v>6433</v>
      </c>
      <c r="F160" s="24">
        <v>73.28</v>
      </c>
    </row>
    <row r="161" spans="1:6" s="11" customFormat="1" ht="12.75" customHeight="1">
      <c r="A161" s="36" t="s">
        <v>768</v>
      </c>
      <c r="B161" s="36" t="s">
        <v>769</v>
      </c>
      <c r="C161" s="37" t="s">
        <v>401</v>
      </c>
      <c r="D161" s="22">
        <f t="shared" si="2"/>
        <v>10.045486084341993</v>
      </c>
      <c r="E161" s="28" t="s">
        <v>6433</v>
      </c>
      <c r="F161" s="24">
        <v>13.03</v>
      </c>
    </row>
    <row r="162" spans="1:6" s="11" customFormat="1" ht="12.75" customHeight="1">
      <c r="A162" s="36" t="s">
        <v>770</v>
      </c>
      <c r="B162" s="36" t="s">
        <v>404</v>
      </c>
      <c r="C162" s="37" t="s">
        <v>537</v>
      </c>
      <c r="D162" s="22">
        <f t="shared" si="2"/>
        <v>366.35571659856606</v>
      </c>
      <c r="E162" s="28" t="s">
        <v>6433</v>
      </c>
      <c r="F162" s="24">
        <v>475.2</v>
      </c>
    </row>
    <row r="163" spans="1:6" s="11" customFormat="1" ht="12.75" customHeight="1">
      <c r="A163" s="36" t="s">
        <v>771</v>
      </c>
      <c r="B163" s="36" t="s">
        <v>772</v>
      </c>
      <c r="C163" s="37" t="s">
        <v>402</v>
      </c>
      <c r="D163" s="22">
        <f t="shared" si="2"/>
        <v>172.6158353249557</v>
      </c>
      <c r="E163" s="28" t="s">
        <v>6433</v>
      </c>
      <c r="F163" s="24">
        <v>223.9</v>
      </c>
    </row>
    <row r="164" spans="1:6" s="11" customFormat="1" ht="12.75" customHeight="1">
      <c r="A164" s="36" t="s">
        <v>773</v>
      </c>
      <c r="B164" s="36" t="s">
        <v>774</v>
      </c>
      <c r="C164" s="37" t="s">
        <v>402</v>
      </c>
      <c r="D164" s="22">
        <f t="shared" si="2"/>
        <v>204.00123352093132</v>
      </c>
      <c r="E164" s="28" t="s">
        <v>6433</v>
      </c>
      <c r="F164" s="24">
        <v>264.61</v>
      </c>
    </row>
    <row r="165" spans="1:6" s="11" customFormat="1" ht="12.75" customHeight="1">
      <c r="A165" s="36" t="s">
        <v>775</v>
      </c>
      <c r="B165" s="36" t="s">
        <v>776</v>
      </c>
      <c r="C165" s="37" t="s">
        <v>402</v>
      </c>
      <c r="D165" s="22">
        <f t="shared" si="2"/>
        <v>94.14848508210625</v>
      </c>
      <c r="E165" s="28" t="s">
        <v>6433</v>
      </c>
      <c r="F165" s="24">
        <v>122.12</v>
      </c>
    </row>
    <row r="166" spans="1:6" s="11" customFormat="1" ht="12.75" customHeight="1">
      <c r="A166" s="36" t="s">
        <v>777</v>
      </c>
      <c r="B166" s="36" t="s">
        <v>626</v>
      </c>
      <c r="C166" s="37" t="s">
        <v>537</v>
      </c>
      <c r="D166" s="22">
        <f t="shared" si="2"/>
        <v>366.35571659856606</v>
      </c>
      <c r="E166" s="28" t="s">
        <v>6433</v>
      </c>
      <c r="F166" s="24">
        <v>475.2</v>
      </c>
    </row>
    <row r="167" spans="1:6" s="11" customFormat="1" ht="12.75" customHeight="1">
      <c r="A167" s="36" t="s">
        <v>778</v>
      </c>
      <c r="B167" s="36" t="s">
        <v>403</v>
      </c>
      <c r="C167" s="37" t="s">
        <v>537</v>
      </c>
      <c r="D167" s="22">
        <f t="shared" si="2"/>
        <v>366.35571659856606</v>
      </c>
      <c r="E167" s="28" t="s">
        <v>6433</v>
      </c>
      <c r="F167" s="24">
        <v>475.2</v>
      </c>
    </row>
    <row r="168" spans="1:6" s="11" customFormat="1" ht="12.75" customHeight="1">
      <c r="A168" s="36" t="s">
        <v>779</v>
      </c>
      <c r="B168" s="36" t="s">
        <v>629</v>
      </c>
      <c r="C168" s="37" t="s">
        <v>537</v>
      </c>
      <c r="D168" s="22">
        <f t="shared" si="2"/>
        <v>366.35571659856606</v>
      </c>
      <c r="E168" s="28" t="s">
        <v>6433</v>
      </c>
      <c r="F168" s="24">
        <v>475.2</v>
      </c>
    </row>
    <row r="169" spans="1:6" s="11" customFormat="1" ht="12.75" customHeight="1">
      <c r="A169" s="36" t="s">
        <v>780</v>
      </c>
      <c r="B169" s="36" t="s">
        <v>781</v>
      </c>
      <c r="C169" s="37" t="s">
        <v>537</v>
      </c>
      <c r="D169" s="22">
        <f t="shared" si="2"/>
        <v>366.35571659856606</v>
      </c>
      <c r="E169" s="28" t="s">
        <v>6433</v>
      </c>
      <c r="F169" s="24">
        <v>475.2</v>
      </c>
    </row>
    <row r="170" spans="1:6" s="11" customFormat="1" ht="12.75" customHeight="1">
      <c r="A170" s="36" t="s">
        <v>782</v>
      </c>
      <c r="B170" s="36" t="s">
        <v>783</v>
      </c>
      <c r="C170" s="37" t="s">
        <v>401</v>
      </c>
      <c r="D170" s="22">
        <f t="shared" si="2"/>
        <v>88.68244545524632</v>
      </c>
      <c r="E170" s="28" t="s">
        <v>6433</v>
      </c>
      <c r="F170" s="24">
        <v>115.03</v>
      </c>
    </row>
    <row r="171" spans="1:6" s="11" customFormat="1" ht="12.75" customHeight="1">
      <c r="A171" s="36" t="s">
        <v>784</v>
      </c>
      <c r="B171" s="36" t="s">
        <v>785</v>
      </c>
      <c r="C171" s="37" t="s">
        <v>401</v>
      </c>
      <c r="D171" s="22">
        <f t="shared" si="2"/>
        <v>109.25911649063296</v>
      </c>
      <c r="E171" s="28" t="s">
        <v>6433</v>
      </c>
      <c r="F171" s="24">
        <v>141.72</v>
      </c>
    </row>
    <row r="172" spans="1:6" s="11" customFormat="1" ht="12.75" customHeight="1">
      <c r="A172" s="36" t="s">
        <v>786</v>
      </c>
      <c r="B172" s="36" t="s">
        <v>787</v>
      </c>
      <c r="C172" s="37" t="s">
        <v>401</v>
      </c>
      <c r="D172" s="22">
        <f t="shared" si="2"/>
        <v>141.80094055971014</v>
      </c>
      <c r="E172" s="28" t="s">
        <v>6433</v>
      </c>
      <c r="F172" s="24">
        <v>183.93</v>
      </c>
    </row>
    <row r="173" spans="1:6" s="11" customFormat="1" ht="12.75" customHeight="1">
      <c r="A173" s="36" t="s">
        <v>788</v>
      </c>
      <c r="B173" s="36" t="s">
        <v>789</v>
      </c>
      <c r="C173" s="37" t="s">
        <v>402</v>
      </c>
      <c r="D173" s="22">
        <f t="shared" si="2"/>
        <v>31.716906946264746</v>
      </c>
      <c r="E173" s="28" t="s">
        <v>6433</v>
      </c>
      <c r="F173" s="24">
        <v>41.14</v>
      </c>
    </row>
    <row r="174" spans="1:6" s="11" customFormat="1" ht="12.75" customHeight="1">
      <c r="A174" s="36" t="s">
        <v>790</v>
      </c>
      <c r="B174" s="36" t="s">
        <v>791</v>
      </c>
      <c r="C174" s="37" t="s">
        <v>286</v>
      </c>
      <c r="D174" s="22">
        <f t="shared" si="2"/>
        <v>64.82152494025134</v>
      </c>
      <c r="E174" s="28" t="s">
        <v>6433</v>
      </c>
      <c r="F174" s="24">
        <v>84.08</v>
      </c>
    </row>
    <row r="175" spans="1:6" s="11" customFormat="1" ht="12.75" customHeight="1">
      <c r="A175" s="36" t="s">
        <v>792</v>
      </c>
      <c r="B175" s="36" t="s">
        <v>793</v>
      </c>
      <c r="C175" s="37" t="s">
        <v>286</v>
      </c>
      <c r="D175" s="22">
        <f t="shared" si="2"/>
        <v>78.06645594017424</v>
      </c>
      <c r="E175" s="28" t="s">
        <v>6433</v>
      </c>
      <c r="F175" s="24">
        <v>101.26</v>
      </c>
    </row>
    <row r="176" spans="1:6" s="11" customFormat="1" ht="12.75" customHeight="1">
      <c r="A176" s="36" t="s">
        <v>794</v>
      </c>
      <c r="B176" s="36" t="s">
        <v>795</v>
      </c>
      <c r="C176" s="37" t="s">
        <v>286</v>
      </c>
      <c r="D176" s="22">
        <f t="shared" si="2"/>
        <v>95.23552540282168</v>
      </c>
      <c r="E176" s="28" t="s">
        <v>6433</v>
      </c>
      <c r="F176" s="24">
        <v>123.53</v>
      </c>
    </row>
    <row r="177" spans="1:6" s="11" customFormat="1" ht="12.75" customHeight="1">
      <c r="A177" s="36" t="s">
        <v>796</v>
      </c>
      <c r="B177" s="36" t="s">
        <v>797</v>
      </c>
      <c r="C177" s="37" t="s">
        <v>286</v>
      </c>
      <c r="D177" s="22">
        <f t="shared" si="2"/>
        <v>114.19320021586617</v>
      </c>
      <c r="E177" s="28" t="s">
        <v>6433</v>
      </c>
      <c r="F177" s="24">
        <v>148.12</v>
      </c>
    </row>
    <row r="178" spans="1:6" s="11" customFormat="1" ht="12.75" customHeight="1">
      <c r="A178" s="36" t="s">
        <v>798</v>
      </c>
      <c r="B178" s="36" t="s">
        <v>799</v>
      </c>
      <c r="C178" s="37" t="s">
        <v>286</v>
      </c>
      <c r="D178" s="22">
        <f t="shared" si="2"/>
        <v>133.8755685760543</v>
      </c>
      <c r="E178" s="28" t="s">
        <v>6433</v>
      </c>
      <c r="F178" s="24">
        <v>173.65</v>
      </c>
    </row>
    <row r="179" spans="1:6" s="11" customFormat="1" ht="12.75" customHeight="1">
      <c r="A179" s="36" t="s">
        <v>800</v>
      </c>
      <c r="B179" s="36" t="s">
        <v>801</v>
      </c>
      <c r="C179" s="37" t="s">
        <v>286</v>
      </c>
      <c r="D179" s="22">
        <f t="shared" si="2"/>
        <v>143.19636111325266</v>
      </c>
      <c r="E179" s="28" t="s">
        <v>6433</v>
      </c>
      <c r="F179" s="24">
        <v>185.74</v>
      </c>
    </row>
    <row r="180" spans="1:6" s="11" customFormat="1" ht="12.75" customHeight="1">
      <c r="A180" s="36" t="s">
        <v>802</v>
      </c>
      <c r="B180" s="36" t="s">
        <v>803</v>
      </c>
      <c r="C180" s="37" t="s">
        <v>286</v>
      </c>
      <c r="D180" s="22">
        <f t="shared" si="2"/>
        <v>150.74396731169534</v>
      </c>
      <c r="E180" s="28" t="s">
        <v>6433</v>
      </c>
      <c r="F180" s="24">
        <v>195.53</v>
      </c>
    </row>
    <row r="181" spans="1:6" s="11" customFormat="1" ht="12.75" customHeight="1">
      <c r="A181" s="36" t="s">
        <v>804</v>
      </c>
      <c r="B181" s="36" t="s">
        <v>805</v>
      </c>
      <c r="C181" s="37" t="s">
        <v>286</v>
      </c>
      <c r="D181" s="22">
        <f t="shared" si="2"/>
        <v>172.60812581913498</v>
      </c>
      <c r="E181" s="28" t="s">
        <v>6433</v>
      </c>
      <c r="F181" s="24">
        <v>223.89</v>
      </c>
    </row>
    <row r="182" spans="1:6" s="11" customFormat="1" ht="12.75" customHeight="1">
      <c r="A182" s="36" t="s">
        <v>806</v>
      </c>
      <c r="B182" s="36" t="s">
        <v>807</v>
      </c>
      <c r="C182" s="37" t="s">
        <v>286</v>
      </c>
      <c r="D182" s="22">
        <f t="shared" si="2"/>
        <v>218.27923830082491</v>
      </c>
      <c r="E182" s="28" t="s">
        <v>6433</v>
      </c>
      <c r="F182" s="24">
        <v>283.13</v>
      </c>
    </row>
    <row r="183" spans="1:6" s="11" customFormat="1" ht="12.75" customHeight="1">
      <c r="A183" s="36" t="s">
        <v>808</v>
      </c>
      <c r="B183" s="36" t="s">
        <v>809</v>
      </c>
      <c r="C183" s="37" t="s">
        <v>286</v>
      </c>
      <c r="D183" s="22">
        <f t="shared" si="2"/>
        <v>269.8018657004086</v>
      </c>
      <c r="E183" s="28" t="s">
        <v>6433</v>
      </c>
      <c r="F183" s="24">
        <v>349.96</v>
      </c>
    </row>
    <row r="184" spans="1:6" s="11" customFormat="1" ht="12.75" customHeight="1">
      <c r="A184" s="36" t="s">
        <v>810</v>
      </c>
      <c r="B184" s="36" t="s">
        <v>732</v>
      </c>
      <c r="C184" s="37" t="s">
        <v>537</v>
      </c>
      <c r="D184" s="22">
        <f t="shared" si="2"/>
        <v>366.35571659856606</v>
      </c>
      <c r="E184" s="28" t="s">
        <v>6433</v>
      </c>
      <c r="F184" s="24">
        <v>475.2</v>
      </c>
    </row>
    <row r="185" spans="1:6" s="11" customFormat="1" ht="12.75" customHeight="1">
      <c r="A185" s="36" t="s">
        <v>811</v>
      </c>
      <c r="B185" s="36" t="s">
        <v>733</v>
      </c>
      <c r="C185" s="37" t="s">
        <v>285</v>
      </c>
      <c r="D185" s="22">
        <f t="shared" si="2"/>
        <v>8.54213244931</v>
      </c>
      <c r="E185" s="28" t="s">
        <v>6433</v>
      </c>
      <c r="F185" s="24">
        <v>11.08</v>
      </c>
    </row>
    <row r="186" spans="1:6" s="11" customFormat="1" ht="12.75" customHeight="1">
      <c r="A186" s="36" t="s">
        <v>812</v>
      </c>
      <c r="B186" s="36" t="s">
        <v>649</v>
      </c>
      <c r="C186" s="37" t="s">
        <v>285</v>
      </c>
      <c r="D186" s="22">
        <f t="shared" si="2"/>
        <v>9.266825996453628</v>
      </c>
      <c r="E186" s="28" t="s">
        <v>6433</v>
      </c>
      <c r="F186" s="24">
        <v>12.02</v>
      </c>
    </row>
    <row r="187" spans="1:6" s="11" customFormat="1" ht="12.75" customHeight="1">
      <c r="A187" s="36" t="s">
        <v>813</v>
      </c>
      <c r="B187" s="36" t="s">
        <v>736</v>
      </c>
      <c r="C187" s="37" t="s">
        <v>285</v>
      </c>
      <c r="D187" s="22">
        <f t="shared" si="2"/>
        <v>7.825148407987049</v>
      </c>
      <c r="E187" s="28" t="s">
        <v>6433</v>
      </c>
      <c r="F187" s="24">
        <v>10.15</v>
      </c>
    </row>
    <row r="188" spans="1:6" s="11" customFormat="1" ht="12.75" customHeight="1">
      <c r="A188" s="36" t="s">
        <v>814</v>
      </c>
      <c r="B188" s="36" t="s">
        <v>815</v>
      </c>
      <c r="C188" s="37" t="s">
        <v>285</v>
      </c>
      <c r="D188" s="22">
        <f t="shared" si="2"/>
        <v>34.523167064991135</v>
      </c>
      <c r="E188" s="28" t="s">
        <v>6433</v>
      </c>
      <c r="F188" s="24">
        <v>44.78</v>
      </c>
    </row>
    <row r="189" spans="1:6" s="11" customFormat="1" ht="12.75" customHeight="1">
      <c r="A189" s="36" t="s">
        <v>405</v>
      </c>
      <c r="B189" s="36" t="s">
        <v>816</v>
      </c>
      <c r="C189" s="37" t="s">
        <v>281</v>
      </c>
      <c r="D189" s="22">
        <f t="shared" si="2"/>
        <v>49.84195513067613</v>
      </c>
      <c r="E189" s="28" t="s">
        <v>6433</v>
      </c>
      <c r="F189" s="24">
        <v>64.65</v>
      </c>
    </row>
    <row r="190" spans="1:6" s="11" customFormat="1" ht="12.75" customHeight="1">
      <c r="A190" s="36" t="s">
        <v>817</v>
      </c>
      <c r="B190" s="36" t="s">
        <v>818</v>
      </c>
      <c r="C190" s="37" t="s">
        <v>281</v>
      </c>
      <c r="D190" s="22">
        <f t="shared" si="2"/>
        <v>57.94464574820754</v>
      </c>
      <c r="E190" s="28" t="s">
        <v>6433</v>
      </c>
      <c r="F190" s="24">
        <v>75.16</v>
      </c>
    </row>
    <row r="191" spans="1:6" s="11" customFormat="1" ht="12.75" customHeight="1">
      <c r="A191" s="36" t="s">
        <v>819</v>
      </c>
      <c r="B191" s="36" t="s">
        <v>820</v>
      </c>
      <c r="C191" s="37" t="s">
        <v>281</v>
      </c>
      <c r="D191" s="22">
        <f t="shared" si="2"/>
        <v>67.54298049495027</v>
      </c>
      <c r="E191" s="28" t="s">
        <v>6433</v>
      </c>
      <c r="F191" s="24">
        <v>87.61</v>
      </c>
    </row>
    <row r="192" spans="1:6" s="11" customFormat="1" ht="12.75" customHeight="1">
      <c r="A192" s="36" t="s">
        <v>821</v>
      </c>
      <c r="B192" s="36" t="s">
        <v>822</v>
      </c>
      <c r="C192" s="37" t="s">
        <v>281</v>
      </c>
      <c r="D192" s="22">
        <f t="shared" si="2"/>
        <v>91.64289569038625</v>
      </c>
      <c r="E192" s="28" t="s">
        <v>6433</v>
      </c>
      <c r="F192" s="24">
        <v>118.87</v>
      </c>
    </row>
    <row r="193" spans="1:6" s="11" customFormat="1" ht="12.75" customHeight="1">
      <c r="A193" s="36" t="s">
        <v>823</v>
      </c>
      <c r="B193" s="36" t="s">
        <v>824</v>
      </c>
      <c r="C193" s="37" t="s">
        <v>281</v>
      </c>
      <c r="D193" s="22">
        <f t="shared" si="2"/>
        <v>145.979492714517</v>
      </c>
      <c r="E193" s="28" t="s">
        <v>6433</v>
      </c>
      <c r="F193" s="24">
        <v>189.35</v>
      </c>
    </row>
    <row r="194" spans="1:6" s="11" customFormat="1" ht="12.75" customHeight="1">
      <c r="A194" s="36" t="s">
        <v>825</v>
      </c>
      <c r="B194" s="36" t="s">
        <v>738</v>
      </c>
      <c r="C194" s="37" t="s">
        <v>537</v>
      </c>
      <c r="D194" s="22">
        <f t="shared" si="2"/>
        <v>366.35571659856606</v>
      </c>
      <c r="E194" s="28" t="s">
        <v>6433</v>
      </c>
      <c r="F194" s="24">
        <v>475.2</v>
      </c>
    </row>
    <row r="195" spans="1:6" s="11" customFormat="1" ht="12.75" customHeight="1">
      <c r="A195" s="36" t="s">
        <v>344</v>
      </c>
      <c r="B195" s="36" t="s">
        <v>826</v>
      </c>
      <c r="C195" s="37" t="s">
        <v>401</v>
      </c>
      <c r="D195" s="22">
        <f t="shared" si="2"/>
        <v>106.6378845116028</v>
      </c>
      <c r="E195" s="28" t="s">
        <v>6433</v>
      </c>
      <c r="F195" s="24">
        <v>138.32</v>
      </c>
    </row>
    <row r="196" spans="1:6" s="11" customFormat="1" ht="12.75" customHeight="1">
      <c r="A196" s="36" t="s">
        <v>827</v>
      </c>
      <c r="B196" s="36" t="s">
        <v>828</v>
      </c>
      <c r="C196" s="37" t="s">
        <v>401</v>
      </c>
      <c r="D196" s="22">
        <f t="shared" si="2"/>
        <v>105.81296738879038</v>
      </c>
      <c r="E196" s="28" t="s">
        <v>6433</v>
      </c>
      <c r="F196" s="24">
        <v>137.25</v>
      </c>
    </row>
    <row r="197" spans="1:6" s="11" customFormat="1" ht="12.75" customHeight="1">
      <c r="A197" s="36" t="s">
        <v>829</v>
      </c>
      <c r="B197" s="36" t="s">
        <v>830</v>
      </c>
      <c r="C197" s="37" t="s">
        <v>401</v>
      </c>
      <c r="D197" s="22">
        <f t="shared" si="2"/>
        <v>114.50158044869325</v>
      </c>
      <c r="E197" s="28" t="s">
        <v>6433</v>
      </c>
      <c r="F197" s="24">
        <v>148.52</v>
      </c>
    </row>
    <row r="198" spans="1:6" s="11" customFormat="1" ht="12.75" customHeight="1">
      <c r="A198" s="36" t="s">
        <v>831</v>
      </c>
      <c r="B198" s="36" t="s">
        <v>832</v>
      </c>
      <c r="C198" s="37" t="s">
        <v>401</v>
      </c>
      <c r="D198" s="22">
        <f t="shared" si="2"/>
        <v>117.47744969547452</v>
      </c>
      <c r="E198" s="28" t="s">
        <v>6433</v>
      </c>
      <c r="F198" s="24">
        <v>152.38</v>
      </c>
    </row>
    <row r="199" spans="1:6" s="11" customFormat="1" ht="12.75" customHeight="1">
      <c r="A199" s="36" t="s">
        <v>833</v>
      </c>
      <c r="B199" s="36" t="s">
        <v>834</v>
      </c>
      <c r="C199" s="37" t="s">
        <v>401</v>
      </c>
      <c r="D199" s="22">
        <f t="shared" si="2"/>
        <v>122.51175699637653</v>
      </c>
      <c r="E199" s="28" t="s">
        <v>6433</v>
      </c>
      <c r="F199" s="24">
        <v>158.91</v>
      </c>
    </row>
    <row r="200" spans="1:6" s="11" customFormat="1" ht="12.75" customHeight="1">
      <c r="A200" s="36" t="s">
        <v>835</v>
      </c>
      <c r="B200" s="36" t="s">
        <v>836</v>
      </c>
      <c r="C200" s="37" t="s">
        <v>401</v>
      </c>
      <c r="D200" s="22">
        <f t="shared" si="2"/>
        <v>127.92383008249172</v>
      </c>
      <c r="E200" s="28" t="s">
        <v>6433</v>
      </c>
      <c r="F200" s="24">
        <v>165.93</v>
      </c>
    </row>
    <row r="201" spans="1:6" s="11" customFormat="1" ht="12.75" customHeight="1">
      <c r="A201" s="36" t="s">
        <v>837</v>
      </c>
      <c r="B201" s="36" t="s">
        <v>838</v>
      </c>
      <c r="C201" s="37" t="s">
        <v>401</v>
      </c>
      <c r="D201" s="22">
        <f aca="true" t="shared" si="3" ref="D201:D264">F201/$F$5</f>
        <v>127.92383008249172</v>
      </c>
      <c r="E201" s="28" t="s">
        <v>6433</v>
      </c>
      <c r="F201" s="24">
        <v>165.93</v>
      </c>
    </row>
    <row r="202" spans="1:6" s="11" customFormat="1" ht="12.75" customHeight="1">
      <c r="A202" s="36" t="s">
        <v>839</v>
      </c>
      <c r="B202" s="36" t="s">
        <v>840</v>
      </c>
      <c r="C202" s="37" t="s">
        <v>401</v>
      </c>
      <c r="D202" s="22">
        <f t="shared" si="3"/>
        <v>127.8004779893609</v>
      </c>
      <c r="E202" s="28" t="s">
        <v>6433</v>
      </c>
      <c r="F202" s="24">
        <v>165.77</v>
      </c>
    </row>
    <row r="203" spans="1:6" s="11" customFormat="1" ht="12.75" customHeight="1">
      <c r="A203" s="36" t="s">
        <v>841</v>
      </c>
      <c r="B203" s="36" t="s">
        <v>842</v>
      </c>
      <c r="C203" s="37" t="s">
        <v>402</v>
      </c>
      <c r="D203" s="22">
        <f t="shared" si="3"/>
        <v>317.7858299283016</v>
      </c>
      <c r="E203" s="28" t="s">
        <v>6433</v>
      </c>
      <c r="F203" s="24">
        <v>412.2</v>
      </c>
    </row>
    <row r="204" spans="1:6" s="11" customFormat="1" ht="12.75" customHeight="1">
      <c r="A204" s="36" t="s">
        <v>843</v>
      </c>
      <c r="B204" s="36" t="s">
        <v>844</v>
      </c>
      <c r="C204" s="37" t="s">
        <v>401</v>
      </c>
      <c r="D204" s="22">
        <f t="shared" si="3"/>
        <v>130.3369054043636</v>
      </c>
      <c r="E204" s="28" t="s">
        <v>6433</v>
      </c>
      <c r="F204" s="24">
        <v>169.06</v>
      </c>
    </row>
    <row r="205" spans="1:6" s="11" customFormat="1" ht="12.75" customHeight="1">
      <c r="A205" s="36" t="s">
        <v>845</v>
      </c>
      <c r="B205" s="36" t="s">
        <v>846</v>
      </c>
      <c r="C205" s="37" t="s">
        <v>402</v>
      </c>
      <c r="D205" s="22">
        <f t="shared" si="3"/>
        <v>334.2687533729088</v>
      </c>
      <c r="E205" s="28" t="s">
        <v>6433</v>
      </c>
      <c r="F205" s="24">
        <v>433.58</v>
      </c>
    </row>
    <row r="206" spans="1:6" s="11" customFormat="1" ht="12.75" customHeight="1">
      <c r="A206" s="36" t="s">
        <v>847</v>
      </c>
      <c r="B206" s="36" t="s">
        <v>848</v>
      </c>
      <c r="C206" s="37" t="s">
        <v>401</v>
      </c>
      <c r="D206" s="22">
        <f t="shared" si="3"/>
        <v>131.88651607431964</v>
      </c>
      <c r="E206" s="28" t="s">
        <v>6433</v>
      </c>
      <c r="F206" s="24">
        <v>171.07</v>
      </c>
    </row>
    <row r="207" spans="1:6" s="11" customFormat="1" ht="12.75" customHeight="1">
      <c r="A207" s="36" t="s">
        <v>267</v>
      </c>
      <c r="B207" s="36" t="s">
        <v>849</v>
      </c>
      <c r="C207" s="37" t="s">
        <v>401</v>
      </c>
      <c r="D207" s="22">
        <f t="shared" si="3"/>
        <v>96.56926990979879</v>
      </c>
      <c r="E207" s="28" t="s">
        <v>6433</v>
      </c>
      <c r="F207" s="24">
        <v>125.26</v>
      </c>
    </row>
    <row r="208" spans="1:6" s="11" customFormat="1" ht="12.75" customHeight="1">
      <c r="A208" s="36" t="s">
        <v>850</v>
      </c>
      <c r="B208" s="36" t="s">
        <v>851</v>
      </c>
      <c r="C208" s="37" t="s">
        <v>401</v>
      </c>
      <c r="D208" s="22">
        <f t="shared" si="3"/>
        <v>115.35733559478838</v>
      </c>
      <c r="E208" s="28" t="s">
        <v>6433</v>
      </c>
      <c r="F208" s="24">
        <v>149.63</v>
      </c>
    </row>
    <row r="209" spans="1:6" s="11" customFormat="1" ht="12.75" customHeight="1">
      <c r="A209" s="36" t="s">
        <v>406</v>
      </c>
      <c r="B209" s="36" t="s">
        <v>744</v>
      </c>
      <c r="C209" s="37" t="s">
        <v>402</v>
      </c>
      <c r="D209" s="22">
        <f t="shared" si="3"/>
        <v>338.8790378536736</v>
      </c>
      <c r="E209" s="28" t="s">
        <v>6433</v>
      </c>
      <c r="F209" s="24">
        <v>439.56</v>
      </c>
    </row>
    <row r="210" spans="1:6" s="11" customFormat="1" ht="12.75" customHeight="1">
      <c r="A210" s="36" t="s">
        <v>852</v>
      </c>
      <c r="B210" s="36" t="s">
        <v>853</v>
      </c>
      <c r="C210" s="37" t="s">
        <v>401</v>
      </c>
      <c r="D210" s="22">
        <f t="shared" si="3"/>
        <v>116.93778428802715</v>
      </c>
      <c r="E210" s="28" t="s">
        <v>6433</v>
      </c>
      <c r="F210" s="24">
        <v>151.68</v>
      </c>
    </row>
    <row r="211" spans="1:6" s="11" customFormat="1" ht="12.75" customHeight="1">
      <c r="A211" s="36" t="s">
        <v>854</v>
      </c>
      <c r="B211" s="36" t="s">
        <v>855</v>
      </c>
      <c r="C211" s="37" t="s">
        <v>402</v>
      </c>
      <c r="D211" s="22">
        <f t="shared" si="3"/>
        <v>334.86238532110093</v>
      </c>
      <c r="E211" s="28" t="s">
        <v>6433</v>
      </c>
      <c r="F211" s="24">
        <v>434.35</v>
      </c>
    </row>
    <row r="212" spans="1:6" s="11" customFormat="1" ht="12.75" customHeight="1">
      <c r="A212" s="36" t="s">
        <v>53</v>
      </c>
      <c r="B212" s="36" t="s">
        <v>856</v>
      </c>
      <c r="C212" s="37" t="s">
        <v>402</v>
      </c>
      <c r="D212" s="22">
        <f t="shared" si="3"/>
        <v>345.4398273070696</v>
      </c>
      <c r="E212" s="28" t="s">
        <v>6433</v>
      </c>
      <c r="F212" s="24">
        <v>448.07</v>
      </c>
    </row>
    <row r="213" spans="1:6" s="11" customFormat="1" ht="12.75" customHeight="1">
      <c r="A213" s="36" t="s">
        <v>857</v>
      </c>
      <c r="B213" s="36" t="s">
        <v>858</v>
      </c>
      <c r="C213" s="37" t="s">
        <v>401</v>
      </c>
      <c r="D213" s="22">
        <f t="shared" si="3"/>
        <v>132.18718680132605</v>
      </c>
      <c r="E213" s="28" t="s">
        <v>6433</v>
      </c>
      <c r="F213" s="24">
        <v>171.46</v>
      </c>
    </row>
    <row r="214" spans="1:6" s="11" customFormat="1" ht="12.75" customHeight="1">
      <c r="A214" s="36" t="s">
        <v>859</v>
      </c>
      <c r="B214" s="36" t="s">
        <v>860</v>
      </c>
      <c r="C214" s="37" t="s">
        <v>401</v>
      </c>
      <c r="D214" s="22">
        <f t="shared" si="3"/>
        <v>133.6982499421787</v>
      </c>
      <c r="E214" s="28" t="s">
        <v>6433</v>
      </c>
      <c r="F214" s="24">
        <v>173.42</v>
      </c>
    </row>
    <row r="215" spans="1:6" s="11" customFormat="1" ht="12.75" customHeight="1">
      <c r="A215" s="36" t="s">
        <v>861</v>
      </c>
      <c r="B215" s="36" t="s">
        <v>862</v>
      </c>
      <c r="C215" s="37" t="s">
        <v>401</v>
      </c>
      <c r="D215" s="22">
        <f t="shared" si="3"/>
        <v>135.21702258885205</v>
      </c>
      <c r="E215" s="28" t="s">
        <v>6433</v>
      </c>
      <c r="F215" s="24">
        <v>175.39</v>
      </c>
    </row>
    <row r="216" spans="1:6" s="11" customFormat="1" ht="12.75" customHeight="1">
      <c r="A216" s="36" t="s">
        <v>863</v>
      </c>
      <c r="B216" s="36" t="s">
        <v>747</v>
      </c>
      <c r="C216" s="37" t="s">
        <v>402</v>
      </c>
      <c r="D216" s="22">
        <f t="shared" si="3"/>
        <v>356.4335826073549</v>
      </c>
      <c r="E216" s="28" t="s">
        <v>6433</v>
      </c>
      <c r="F216" s="24">
        <v>462.33</v>
      </c>
    </row>
    <row r="217" spans="1:6" s="11" customFormat="1" ht="12.75" customHeight="1">
      <c r="A217" s="36" t="s">
        <v>864</v>
      </c>
      <c r="B217" s="36" t="s">
        <v>865</v>
      </c>
      <c r="C217" s="37" t="s">
        <v>401</v>
      </c>
      <c r="D217" s="22">
        <f t="shared" si="3"/>
        <v>154.49849664636497</v>
      </c>
      <c r="E217" s="28" t="s">
        <v>6433</v>
      </c>
      <c r="F217" s="24">
        <v>200.4</v>
      </c>
    </row>
    <row r="218" spans="1:6" s="11" customFormat="1" ht="12.75" customHeight="1">
      <c r="A218" s="36" t="s">
        <v>866</v>
      </c>
      <c r="B218" s="36" t="s">
        <v>867</v>
      </c>
      <c r="C218" s="37" t="s">
        <v>401</v>
      </c>
      <c r="D218" s="22">
        <f t="shared" si="3"/>
        <v>156.21000693855524</v>
      </c>
      <c r="E218" s="28" t="s">
        <v>6433</v>
      </c>
      <c r="F218" s="24">
        <v>202.62</v>
      </c>
    </row>
    <row r="219" spans="1:6" s="11" customFormat="1" ht="12.75" customHeight="1">
      <c r="A219" s="36" t="s">
        <v>868</v>
      </c>
      <c r="B219" s="36" t="s">
        <v>869</v>
      </c>
      <c r="C219" s="37" t="s">
        <v>401</v>
      </c>
      <c r="D219" s="22">
        <f t="shared" si="3"/>
        <v>188.8597640891219</v>
      </c>
      <c r="E219" s="28" t="s">
        <v>6433</v>
      </c>
      <c r="F219" s="24">
        <v>244.97</v>
      </c>
    </row>
    <row r="220" spans="1:6" s="11" customFormat="1" ht="12.75" customHeight="1">
      <c r="A220" s="36" t="s">
        <v>870</v>
      </c>
      <c r="B220" s="36" t="s">
        <v>871</v>
      </c>
      <c r="C220" s="37" t="s">
        <v>401</v>
      </c>
      <c r="D220" s="22">
        <f t="shared" si="3"/>
        <v>167.24230976794388</v>
      </c>
      <c r="E220" s="28" t="s">
        <v>6433</v>
      </c>
      <c r="F220" s="24">
        <v>216.93</v>
      </c>
    </row>
    <row r="221" spans="1:6" s="11" customFormat="1" ht="12.75" customHeight="1">
      <c r="A221" s="36" t="s">
        <v>872</v>
      </c>
      <c r="B221" s="36" t="s">
        <v>873</v>
      </c>
      <c r="C221" s="37" t="s">
        <v>401</v>
      </c>
      <c r="D221" s="22">
        <f t="shared" si="3"/>
        <v>167.04957212242698</v>
      </c>
      <c r="E221" s="28" t="s">
        <v>6433</v>
      </c>
      <c r="F221" s="24">
        <v>216.68</v>
      </c>
    </row>
    <row r="222" spans="1:6" s="11" customFormat="1" ht="12.75" customHeight="1">
      <c r="A222" s="36" t="s">
        <v>874</v>
      </c>
      <c r="B222" s="36" t="s">
        <v>875</v>
      </c>
      <c r="C222" s="37" t="s">
        <v>401</v>
      </c>
      <c r="D222" s="22">
        <f t="shared" si="3"/>
        <v>172.1763934931771</v>
      </c>
      <c r="E222" s="28" t="s">
        <v>6433</v>
      </c>
      <c r="F222" s="24">
        <v>223.33</v>
      </c>
    </row>
    <row r="223" spans="1:6" s="11" customFormat="1" ht="12.75" customHeight="1">
      <c r="A223" s="36" t="s">
        <v>51</v>
      </c>
      <c r="B223" s="36" t="s">
        <v>876</v>
      </c>
      <c r="C223" s="37" t="s">
        <v>401</v>
      </c>
      <c r="D223" s="22">
        <f t="shared" si="3"/>
        <v>191.59663865546221</v>
      </c>
      <c r="E223" s="28" t="s">
        <v>6433</v>
      </c>
      <c r="F223" s="24">
        <v>248.52</v>
      </c>
    </row>
    <row r="224" spans="1:6" s="11" customFormat="1" ht="12.75" customHeight="1">
      <c r="A224" s="36" t="s">
        <v>52</v>
      </c>
      <c r="B224" s="36" t="s">
        <v>877</v>
      </c>
      <c r="C224" s="37" t="s">
        <v>401</v>
      </c>
      <c r="D224" s="22">
        <f t="shared" si="3"/>
        <v>193.4315010407833</v>
      </c>
      <c r="E224" s="28" t="s">
        <v>6433</v>
      </c>
      <c r="F224" s="24">
        <v>250.9</v>
      </c>
    </row>
    <row r="225" spans="1:6" s="11" customFormat="1" ht="12.75" customHeight="1">
      <c r="A225" s="36" t="s">
        <v>878</v>
      </c>
      <c r="B225" s="36" t="s">
        <v>879</v>
      </c>
      <c r="C225" s="37" t="s">
        <v>401</v>
      </c>
      <c r="D225" s="22">
        <f t="shared" si="3"/>
        <v>138.51669108010177</v>
      </c>
      <c r="E225" s="28" t="s">
        <v>6433</v>
      </c>
      <c r="F225" s="24">
        <v>179.67</v>
      </c>
    </row>
    <row r="226" spans="1:6" s="11" customFormat="1" ht="12.75" customHeight="1">
      <c r="A226" s="36" t="s">
        <v>880</v>
      </c>
      <c r="B226" s="36" t="s">
        <v>881</v>
      </c>
      <c r="C226" s="37" t="s">
        <v>401</v>
      </c>
      <c r="D226" s="22">
        <f t="shared" si="3"/>
        <v>149.17122812427726</v>
      </c>
      <c r="E226" s="28" t="s">
        <v>6433</v>
      </c>
      <c r="F226" s="24">
        <v>193.49</v>
      </c>
    </row>
    <row r="227" spans="1:6" s="11" customFormat="1" ht="12.75" customHeight="1">
      <c r="A227" s="36" t="s">
        <v>882</v>
      </c>
      <c r="B227" s="36" t="s">
        <v>883</v>
      </c>
      <c r="C227" s="37" t="s">
        <v>401</v>
      </c>
      <c r="D227" s="22">
        <f t="shared" si="3"/>
        <v>151.19882815511528</v>
      </c>
      <c r="E227" s="28" t="s">
        <v>6433</v>
      </c>
      <c r="F227" s="24">
        <v>196.12</v>
      </c>
    </row>
    <row r="228" spans="1:6" s="11" customFormat="1" ht="12.75" customHeight="1">
      <c r="A228" s="36" t="s">
        <v>884</v>
      </c>
      <c r="B228" s="36" t="s">
        <v>885</v>
      </c>
      <c r="C228" s="37" t="s">
        <v>401</v>
      </c>
      <c r="D228" s="22">
        <f t="shared" si="3"/>
        <v>166.1013029064837</v>
      </c>
      <c r="E228" s="28" t="s">
        <v>6433</v>
      </c>
      <c r="F228" s="24">
        <v>215.45</v>
      </c>
    </row>
    <row r="229" spans="1:6" s="11" customFormat="1" ht="12.75" customHeight="1">
      <c r="A229" s="36" t="s">
        <v>886</v>
      </c>
      <c r="B229" s="36" t="s">
        <v>887</v>
      </c>
      <c r="C229" s="37" t="s">
        <v>402</v>
      </c>
      <c r="D229" s="22">
        <f t="shared" si="3"/>
        <v>238.5860766324879</v>
      </c>
      <c r="E229" s="28" t="s">
        <v>6433</v>
      </c>
      <c r="F229" s="24">
        <v>309.47</v>
      </c>
    </row>
    <row r="230" spans="1:6" s="11" customFormat="1" ht="12.75" customHeight="1">
      <c r="A230" s="36" t="s">
        <v>888</v>
      </c>
      <c r="B230" s="36" t="s">
        <v>889</v>
      </c>
      <c r="C230" s="37" t="s">
        <v>402</v>
      </c>
      <c r="D230" s="22">
        <f t="shared" si="3"/>
        <v>577.1952817824377</v>
      </c>
      <c r="E230" s="28" t="s">
        <v>6433</v>
      </c>
      <c r="F230" s="24">
        <v>748.68</v>
      </c>
    </row>
    <row r="231" spans="1:6" s="11" customFormat="1" ht="12.75" customHeight="1">
      <c r="A231" s="36" t="s">
        <v>890</v>
      </c>
      <c r="B231" s="36" t="s">
        <v>891</v>
      </c>
      <c r="C231" s="37" t="s">
        <v>401</v>
      </c>
      <c r="D231" s="22">
        <f t="shared" si="3"/>
        <v>167.58152802405368</v>
      </c>
      <c r="E231" s="28" t="s">
        <v>6433</v>
      </c>
      <c r="F231" s="24">
        <v>217.37</v>
      </c>
    </row>
    <row r="232" spans="1:6" s="11" customFormat="1" ht="12.75" customHeight="1">
      <c r="A232" s="36" t="s">
        <v>892</v>
      </c>
      <c r="B232" s="36" t="s">
        <v>893</v>
      </c>
      <c r="C232" s="37" t="s">
        <v>401</v>
      </c>
      <c r="D232" s="22">
        <f t="shared" si="3"/>
        <v>168.79192043789993</v>
      </c>
      <c r="E232" s="28" t="s">
        <v>6433</v>
      </c>
      <c r="F232" s="24">
        <v>218.94</v>
      </c>
    </row>
    <row r="233" spans="1:6" s="11" customFormat="1" ht="12.75" customHeight="1">
      <c r="A233" s="36" t="s">
        <v>894</v>
      </c>
      <c r="B233" s="36" t="s">
        <v>895</v>
      </c>
      <c r="C233" s="37" t="s">
        <v>401</v>
      </c>
      <c r="D233" s="22">
        <f t="shared" si="3"/>
        <v>187.30244391334514</v>
      </c>
      <c r="E233" s="28" t="s">
        <v>6433</v>
      </c>
      <c r="F233" s="24">
        <v>242.95</v>
      </c>
    </row>
    <row r="234" spans="1:6" s="11" customFormat="1" ht="12.75" customHeight="1">
      <c r="A234" s="36" t="s">
        <v>896</v>
      </c>
      <c r="B234" s="36" t="s">
        <v>897</v>
      </c>
      <c r="C234" s="37" t="s">
        <v>401</v>
      </c>
      <c r="D234" s="22">
        <f t="shared" si="3"/>
        <v>190.23205612520238</v>
      </c>
      <c r="E234" s="28" t="s">
        <v>6433</v>
      </c>
      <c r="F234" s="24">
        <v>246.75</v>
      </c>
    </row>
    <row r="235" spans="1:6" s="11" customFormat="1" ht="12.75" customHeight="1">
      <c r="A235" s="36" t="s">
        <v>898</v>
      </c>
      <c r="B235" s="36" t="s">
        <v>899</v>
      </c>
      <c r="C235" s="37" t="s">
        <v>286</v>
      </c>
      <c r="D235" s="22">
        <f t="shared" si="3"/>
        <v>52.34754452239612</v>
      </c>
      <c r="E235" s="28" t="s">
        <v>6433</v>
      </c>
      <c r="F235" s="24">
        <v>67.9</v>
      </c>
    </row>
    <row r="236" spans="1:6" s="11" customFormat="1" ht="12.75" customHeight="1">
      <c r="A236" s="36" t="s">
        <v>900</v>
      </c>
      <c r="B236" s="36" t="s">
        <v>901</v>
      </c>
      <c r="C236" s="37" t="s">
        <v>401</v>
      </c>
      <c r="D236" s="22">
        <f t="shared" si="3"/>
        <v>137.57613136997918</v>
      </c>
      <c r="E236" s="28" t="s">
        <v>6433</v>
      </c>
      <c r="F236" s="24">
        <v>178.45</v>
      </c>
    </row>
    <row r="237" spans="1:6" s="11" customFormat="1" ht="12.75" customHeight="1">
      <c r="A237" s="36" t="s">
        <v>902</v>
      </c>
      <c r="B237" s="36" t="s">
        <v>903</v>
      </c>
      <c r="C237" s="37" t="s">
        <v>401</v>
      </c>
      <c r="D237" s="22">
        <f t="shared" si="3"/>
        <v>150.62832472438518</v>
      </c>
      <c r="E237" s="28" t="s">
        <v>6433</v>
      </c>
      <c r="F237" s="24">
        <v>195.38</v>
      </c>
    </row>
    <row r="238" spans="1:6" s="11" customFormat="1" ht="12.75" customHeight="1">
      <c r="A238" s="36" t="s">
        <v>904</v>
      </c>
      <c r="B238" s="36" t="s">
        <v>905</v>
      </c>
      <c r="C238" s="37" t="s">
        <v>401</v>
      </c>
      <c r="D238" s="22">
        <f t="shared" si="3"/>
        <v>152.756148330892</v>
      </c>
      <c r="E238" s="28" t="s">
        <v>6433</v>
      </c>
      <c r="F238" s="24">
        <v>198.14</v>
      </c>
    </row>
    <row r="239" spans="1:6" s="11" customFormat="1" ht="12.75" customHeight="1">
      <c r="A239" s="36" t="s">
        <v>906</v>
      </c>
      <c r="B239" s="36" t="s">
        <v>907</v>
      </c>
      <c r="C239" s="37" t="s">
        <v>401</v>
      </c>
      <c r="D239" s="22">
        <f t="shared" si="3"/>
        <v>166.03191735409763</v>
      </c>
      <c r="E239" s="28" t="s">
        <v>6433</v>
      </c>
      <c r="F239" s="24">
        <v>215.36</v>
      </c>
    </row>
    <row r="240" spans="1:6" s="11" customFormat="1" ht="12.75" customHeight="1">
      <c r="A240" s="36" t="s">
        <v>908</v>
      </c>
      <c r="B240" s="36" t="s">
        <v>909</v>
      </c>
      <c r="C240" s="37" t="s">
        <v>401</v>
      </c>
      <c r="D240" s="22">
        <f t="shared" si="3"/>
        <v>168.22141700716983</v>
      </c>
      <c r="E240" s="28" t="s">
        <v>6433</v>
      </c>
      <c r="F240" s="24">
        <v>218.2</v>
      </c>
    </row>
    <row r="241" spans="1:6" s="11" customFormat="1" ht="12.75" customHeight="1">
      <c r="A241" s="36" t="s">
        <v>910</v>
      </c>
      <c r="B241" s="36" t="s">
        <v>911</v>
      </c>
      <c r="C241" s="37" t="s">
        <v>401</v>
      </c>
      <c r="D241" s="22">
        <f t="shared" si="3"/>
        <v>171.32834785290262</v>
      </c>
      <c r="E241" s="28" t="s">
        <v>6433</v>
      </c>
      <c r="F241" s="24">
        <v>222.23</v>
      </c>
    </row>
    <row r="242" spans="1:6" s="11" customFormat="1" ht="12.75" customHeight="1">
      <c r="A242" s="36" t="s">
        <v>912</v>
      </c>
      <c r="B242" s="36" t="s">
        <v>913</v>
      </c>
      <c r="C242" s="37" t="s">
        <v>401</v>
      </c>
      <c r="D242" s="22">
        <f t="shared" si="3"/>
        <v>190.27060365430577</v>
      </c>
      <c r="E242" s="28" t="s">
        <v>6433</v>
      </c>
      <c r="F242" s="24">
        <v>246.8</v>
      </c>
    </row>
    <row r="243" spans="1:6" s="11" customFormat="1" ht="12.75" customHeight="1">
      <c r="A243" s="36" t="s">
        <v>914</v>
      </c>
      <c r="B243" s="36" t="s">
        <v>915</v>
      </c>
      <c r="C243" s="37" t="s">
        <v>401</v>
      </c>
      <c r="D243" s="22">
        <f t="shared" si="3"/>
        <v>192.52177935394343</v>
      </c>
      <c r="E243" s="28" t="s">
        <v>6433</v>
      </c>
      <c r="F243" s="24">
        <v>249.72</v>
      </c>
    </row>
    <row r="244" spans="1:6" s="11" customFormat="1" ht="23.25" customHeight="1">
      <c r="A244" s="36" t="s">
        <v>916</v>
      </c>
      <c r="B244" s="36" t="s">
        <v>917</v>
      </c>
      <c r="C244" s="37" t="s">
        <v>402</v>
      </c>
      <c r="D244" s="22">
        <f t="shared" si="3"/>
        <v>3834.862385321101</v>
      </c>
      <c r="E244" s="28" t="s">
        <v>6433</v>
      </c>
      <c r="F244" s="24">
        <v>4974.2</v>
      </c>
    </row>
    <row r="245" spans="1:6" s="11" customFormat="1" ht="12.75" customHeight="1">
      <c r="A245" s="36" t="s">
        <v>49</v>
      </c>
      <c r="B245" s="36" t="s">
        <v>751</v>
      </c>
      <c r="C245" s="37" t="s">
        <v>402</v>
      </c>
      <c r="D245" s="22">
        <f t="shared" si="3"/>
        <v>3782.6536119034768</v>
      </c>
      <c r="E245" s="28" t="s">
        <v>6433</v>
      </c>
      <c r="F245" s="24">
        <v>4906.48</v>
      </c>
    </row>
    <row r="246" spans="1:6" s="11" customFormat="1" ht="12.75" customHeight="1">
      <c r="A246" s="36" t="s">
        <v>918</v>
      </c>
      <c r="B246" s="36" t="s">
        <v>753</v>
      </c>
      <c r="C246" s="37" t="s">
        <v>537</v>
      </c>
      <c r="D246" s="22">
        <f t="shared" si="3"/>
        <v>366.35571659856606</v>
      </c>
      <c r="E246" s="28" t="s">
        <v>6433</v>
      </c>
      <c r="F246" s="24">
        <v>475.2</v>
      </c>
    </row>
    <row r="247" spans="1:6" s="11" customFormat="1" ht="12.75" customHeight="1">
      <c r="A247" s="36" t="s">
        <v>919</v>
      </c>
      <c r="B247" s="36" t="s">
        <v>920</v>
      </c>
      <c r="C247" s="37" t="s">
        <v>401</v>
      </c>
      <c r="D247" s="22">
        <f t="shared" si="3"/>
        <v>103.2379924446843</v>
      </c>
      <c r="E247" s="28" t="s">
        <v>6433</v>
      </c>
      <c r="F247" s="24">
        <v>133.91</v>
      </c>
    </row>
    <row r="248" spans="1:6" s="11" customFormat="1" ht="12.75" customHeight="1">
      <c r="A248" s="36" t="s">
        <v>921</v>
      </c>
      <c r="B248" s="36" t="s">
        <v>922</v>
      </c>
      <c r="C248" s="37" t="s">
        <v>286</v>
      </c>
      <c r="D248" s="22">
        <f t="shared" si="3"/>
        <v>46.70418626166063</v>
      </c>
      <c r="E248" s="28" t="s">
        <v>6433</v>
      </c>
      <c r="F248" s="24">
        <v>60.58</v>
      </c>
    </row>
    <row r="249" spans="1:6" s="11" customFormat="1" ht="12.75" customHeight="1">
      <c r="A249" s="36" t="s">
        <v>40</v>
      </c>
      <c r="B249" s="36" t="s">
        <v>923</v>
      </c>
      <c r="C249" s="37" t="s">
        <v>401</v>
      </c>
      <c r="D249" s="22">
        <f t="shared" si="3"/>
        <v>12.86716521470974</v>
      </c>
      <c r="E249" s="28" t="s">
        <v>6433</v>
      </c>
      <c r="F249" s="24">
        <v>16.69</v>
      </c>
    </row>
    <row r="250" spans="1:6" s="11" customFormat="1" ht="12.75" customHeight="1">
      <c r="A250" s="36" t="s">
        <v>924</v>
      </c>
      <c r="B250" s="36" t="s">
        <v>925</v>
      </c>
      <c r="C250" s="37" t="s">
        <v>285</v>
      </c>
      <c r="D250" s="23">
        <f t="shared" si="3"/>
        <v>16.876108241461722</v>
      </c>
      <c r="E250" s="28" t="s">
        <v>6433</v>
      </c>
      <c r="F250" s="25">
        <v>21.89</v>
      </c>
    </row>
    <row r="251" spans="1:6" s="11" customFormat="1" ht="12.75" customHeight="1">
      <c r="A251" s="38" t="s">
        <v>926</v>
      </c>
      <c r="B251" s="36" t="s">
        <v>6391</v>
      </c>
      <c r="C251" s="39" t="s">
        <v>285</v>
      </c>
      <c r="D251" s="22">
        <f t="shared" si="3"/>
        <v>17.793539434122273</v>
      </c>
      <c r="E251" s="28" t="s">
        <v>6433</v>
      </c>
      <c r="F251" s="24">
        <v>23.08</v>
      </c>
    </row>
    <row r="252" spans="1:6" s="11" customFormat="1" ht="12.75" customHeight="1">
      <c r="A252" s="36" t="s">
        <v>407</v>
      </c>
      <c r="B252" s="36" t="s">
        <v>927</v>
      </c>
      <c r="C252" s="37" t="s">
        <v>285</v>
      </c>
      <c r="D252" s="22">
        <f t="shared" si="3"/>
        <v>3.02983578752602</v>
      </c>
      <c r="E252" s="28" t="s">
        <v>6433</v>
      </c>
      <c r="F252" s="24">
        <v>3.93</v>
      </c>
    </row>
    <row r="253" spans="1:6" s="11" customFormat="1" ht="12.75" customHeight="1">
      <c r="A253" s="36" t="s">
        <v>928</v>
      </c>
      <c r="B253" s="36" t="s">
        <v>929</v>
      </c>
      <c r="C253" s="37" t="s">
        <v>537</v>
      </c>
      <c r="D253" s="22">
        <f t="shared" si="3"/>
        <v>366.35571659856606</v>
      </c>
      <c r="E253" s="28" t="s">
        <v>6433</v>
      </c>
      <c r="F253" s="24">
        <v>475.2</v>
      </c>
    </row>
    <row r="254" spans="1:6" s="11" customFormat="1" ht="12.75" customHeight="1">
      <c r="A254" s="36" t="s">
        <v>930</v>
      </c>
      <c r="B254" s="36" t="s">
        <v>931</v>
      </c>
      <c r="C254" s="37" t="s">
        <v>281</v>
      </c>
      <c r="D254" s="22">
        <f t="shared" si="3"/>
        <v>409.0355408218333</v>
      </c>
      <c r="E254" s="28" t="s">
        <v>6433</v>
      </c>
      <c r="F254" s="24">
        <v>530.56</v>
      </c>
    </row>
    <row r="255" spans="1:6" s="11" customFormat="1" ht="12.75" customHeight="1">
      <c r="A255" s="36" t="s">
        <v>932</v>
      </c>
      <c r="B255" s="36" t="s">
        <v>933</v>
      </c>
      <c r="C255" s="37" t="s">
        <v>286</v>
      </c>
      <c r="D255" s="22">
        <f t="shared" si="3"/>
        <v>28.417238455015035</v>
      </c>
      <c r="E255" s="28" t="s">
        <v>6433</v>
      </c>
      <c r="F255" s="24">
        <v>36.86</v>
      </c>
    </row>
    <row r="256" spans="1:6" s="11" customFormat="1" ht="12.75" customHeight="1">
      <c r="A256" s="36" t="s">
        <v>934</v>
      </c>
      <c r="B256" s="36" t="s">
        <v>935</v>
      </c>
      <c r="C256" s="37" t="s">
        <v>286</v>
      </c>
      <c r="D256" s="22">
        <f t="shared" si="3"/>
        <v>38.53211009174312</v>
      </c>
      <c r="E256" s="28" t="s">
        <v>6433</v>
      </c>
      <c r="F256" s="24">
        <v>49.98</v>
      </c>
    </row>
    <row r="257" spans="1:6" s="11" customFormat="1" ht="12.75" customHeight="1">
      <c r="A257" s="36" t="s">
        <v>936</v>
      </c>
      <c r="B257" s="36" t="s">
        <v>937</v>
      </c>
      <c r="C257" s="37" t="s">
        <v>537</v>
      </c>
      <c r="D257" s="22">
        <f t="shared" si="3"/>
        <v>366.35571659856606</v>
      </c>
      <c r="E257" s="28" t="s">
        <v>6433</v>
      </c>
      <c r="F257" s="24">
        <v>475.2</v>
      </c>
    </row>
    <row r="258" spans="1:6" s="11" customFormat="1" ht="12.75" customHeight="1">
      <c r="A258" s="36" t="s">
        <v>938</v>
      </c>
      <c r="B258" s="36" t="s">
        <v>939</v>
      </c>
      <c r="C258" s="37" t="s">
        <v>402</v>
      </c>
      <c r="D258" s="22">
        <f t="shared" si="3"/>
        <v>313.8462724539357</v>
      </c>
      <c r="E258" s="28" t="s">
        <v>6433</v>
      </c>
      <c r="F258" s="24">
        <v>407.09</v>
      </c>
    </row>
    <row r="259" spans="1:6" s="11" customFormat="1" ht="12.75" customHeight="1">
      <c r="A259" s="36" t="s">
        <v>940</v>
      </c>
      <c r="B259" s="36" t="s">
        <v>941</v>
      </c>
      <c r="C259" s="37" t="s">
        <v>401</v>
      </c>
      <c r="D259" s="22">
        <f t="shared" si="3"/>
        <v>23.537121270526562</v>
      </c>
      <c r="E259" s="28" t="s">
        <v>6433</v>
      </c>
      <c r="F259" s="24">
        <v>30.53</v>
      </c>
    </row>
    <row r="260" spans="1:6" s="11" customFormat="1" ht="12.75" customHeight="1">
      <c r="A260" s="36" t="s">
        <v>942</v>
      </c>
      <c r="B260" s="36" t="s">
        <v>626</v>
      </c>
      <c r="C260" s="37" t="s">
        <v>537</v>
      </c>
      <c r="D260" s="22">
        <f t="shared" si="3"/>
        <v>366.35571659856606</v>
      </c>
      <c r="E260" s="28" t="s">
        <v>6433</v>
      </c>
      <c r="F260" s="24">
        <v>475.2</v>
      </c>
    </row>
    <row r="261" spans="1:6" s="11" customFormat="1" ht="12.75" customHeight="1">
      <c r="A261" s="36" t="s">
        <v>943</v>
      </c>
      <c r="B261" s="36" t="s">
        <v>403</v>
      </c>
      <c r="C261" s="37" t="s">
        <v>537</v>
      </c>
      <c r="D261" s="22">
        <f t="shared" si="3"/>
        <v>366.35571659856606</v>
      </c>
      <c r="E261" s="28" t="s">
        <v>6433</v>
      </c>
      <c r="F261" s="24">
        <v>475.2</v>
      </c>
    </row>
    <row r="262" spans="1:6" s="11" customFormat="1" ht="12.75" customHeight="1">
      <c r="A262" s="36" t="s">
        <v>944</v>
      </c>
      <c r="B262" s="36" t="s">
        <v>629</v>
      </c>
      <c r="C262" s="37" t="s">
        <v>537</v>
      </c>
      <c r="D262" s="22">
        <f t="shared" si="3"/>
        <v>366.35571659856606</v>
      </c>
      <c r="E262" s="28" t="s">
        <v>6433</v>
      </c>
      <c r="F262" s="24">
        <v>475.2</v>
      </c>
    </row>
    <row r="263" spans="1:6" s="11" customFormat="1" ht="12.75" customHeight="1">
      <c r="A263" s="36" t="s">
        <v>945</v>
      </c>
      <c r="B263" s="36" t="s">
        <v>946</v>
      </c>
      <c r="C263" s="37" t="s">
        <v>537</v>
      </c>
      <c r="D263" s="22">
        <f t="shared" si="3"/>
        <v>366.35571659856606</v>
      </c>
      <c r="E263" s="28" t="s">
        <v>6433</v>
      </c>
      <c r="F263" s="24">
        <v>475.2</v>
      </c>
    </row>
    <row r="264" spans="1:6" s="11" customFormat="1" ht="12.75" customHeight="1">
      <c r="A264" s="36" t="s">
        <v>947</v>
      </c>
      <c r="B264" s="36" t="s">
        <v>948</v>
      </c>
      <c r="C264" s="37" t="s">
        <v>401</v>
      </c>
      <c r="D264" s="22">
        <f t="shared" si="3"/>
        <v>51.638269986893846</v>
      </c>
      <c r="E264" s="28" t="s">
        <v>6433</v>
      </c>
      <c r="F264" s="24">
        <v>66.98</v>
      </c>
    </row>
    <row r="265" spans="1:6" s="11" customFormat="1" ht="12.75" customHeight="1">
      <c r="A265" s="36" t="s">
        <v>949</v>
      </c>
      <c r="B265" s="36" t="s">
        <v>950</v>
      </c>
      <c r="C265" s="37" t="s">
        <v>401</v>
      </c>
      <c r="D265" s="22">
        <f aca="true" t="shared" si="4" ref="D265:D328">F265/$F$5</f>
        <v>87.51831007632411</v>
      </c>
      <c r="E265" s="28" t="s">
        <v>6433</v>
      </c>
      <c r="F265" s="24">
        <v>113.52</v>
      </c>
    </row>
    <row r="266" spans="1:6" s="11" customFormat="1" ht="12.75" customHeight="1">
      <c r="A266" s="36" t="s">
        <v>951</v>
      </c>
      <c r="B266" s="36" t="s">
        <v>952</v>
      </c>
      <c r="C266" s="37" t="s">
        <v>401</v>
      </c>
      <c r="D266" s="22">
        <f t="shared" si="4"/>
        <v>156.88073394495416</v>
      </c>
      <c r="E266" s="28" t="s">
        <v>6433</v>
      </c>
      <c r="F266" s="24">
        <v>203.49</v>
      </c>
    </row>
    <row r="267" spans="1:6" s="11" customFormat="1" ht="12.75" customHeight="1">
      <c r="A267" s="36" t="s">
        <v>953</v>
      </c>
      <c r="B267" s="36" t="s">
        <v>954</v>
      </c>
      <c r="C267" s="37" t="s">
        <v>401</v>
      </c>
      <c r="D267" s="22">
        <f t="shared" si="4"/>
        <v>80.45640274458408</v>
      </c>
      <c r="E267" s="28" t="s">
        <v>6433</v>
      </c>
      <c r="F267" s="24">
        <v>104.36</v>
      </c>
    </row>
    <row r="268" spans="1:6" s="11" customFormat="1" ht="12.75" customHeight="1">
      <c r="A268" s="36" t="s">
        <v>955</v>
      </c>
      <c r="B268" s="36" t="s">
        <v>956</v>
      </c>
      <c r="C268" s="37" t="s">
        <v>401</v>
      </c>
      <c r="D268" s="22">
        <f t="shared" si="4"/>
        <v>123.81466348007093</v>
      </c>
      <c r="E268" s="28" t="s">
        <v>6433</v>
      </c>
      <c r="F268" s="24">
        <v>160.6</v>
      </c>
    </row>
    <row r="269" spans="1:6" s="11" customFormat="1" ht="12.75" customHeight="1">
      <c r="A269" s="36" t="s">
        <v>957</v>
      </c>
      <c r="B269" s="36" t="s">
        <v>958</v>
      </c>
      <c r="C269" s="37" t="s">
        <v>401</v>
      </c>
      <c r="D269" s="22">
        <f t="shared" si="4"/>
        <v>163.44923290417086</v>
      </c>
      <c r="E269" s="28" t="s">
        <v>6433</v>
      </c>
      <c r="F269" s="24">
        <v>212.01</v>
      </c>
    </row>
    <row r="270" spans="1:6" s="11" customFormat="1" ht="12.75" customHeight="1">
      <c r="A270" s="36" t="s">
        <v>959</v>
      </c>
      <c r="B270" s="36" t="s">
        <v>960</v>
      </c>
      <c r="C270" s="37" t="s">
        <v>401</v>
      </c>
      <c r="D270" s="22">
        <f t="shared" si="4"/>
        <v>271.6752756148331</v>
      </c>
      <c r="E270" s="28" t="s">
        <v>6433</v>
      </c>
      <c r="F270" s="24">
        <v>352.39</v>
      </c>
    </row>
    <row r="271" spans="1:6" s="11" customFormat="1" ht="12.75" customHeight="1">
      <c r="A271" s="36" t="s">
        <v>961</v>
      </c>
      <c r="B271" s="36" t="s">
        <v>962</v>
      </c>
      <c r="C271" s="37" t="s">
        <v>401</v>
      </c>
      <c r="D271" s="22">
        <f t="shared" si="4"/>
        <v>123.01287487472054</v>
      </c>
      <c r="E271" s="28" t="s">
        <v>6433</v>
      </c>
      <c r="F271" s="24">
        <v>159.56</v>
      </c>
    </row>
    <row r="272" spans="1:6" s="11" customFormat="1" ht="12.75" customHeight="1">
      <c r="A272" s="36" t="s">
        <v>963</v>
      </c>
      <c r="B272" s="36" t="s">
        <v>964</v>
      </c>
      <c r="C272" s="37" t="s">
        <v>401</v>
      </c>
      <c r="D272" s="22">
        <f t="shared" si="4"/>
        <v>97.10893531724616</v>
      </c>
      <c r="E272" s="28" t="s">
        <v>6433</v>
      </c>
      <c r="F272" s="24">
        <v>125.96</v>
      </c>
    </row>
    <row r="273" spans="1:6" s="11" customFormat="1" ht="12.75" customHeight="1">
      <c r="A273" s="36" t="s">
        <v>965</v>
      </c>
      <c r="B273" s="36" t="s">
        <v>966</v>
      </c>
      <c r="C273" s="37" t="s">
        <v>401</v>
      </c>
      <c r="D273" s="22">
        <f t="shared" si="4"/>
        <v>161.70688458869787</v>
      </c>
      <c r="E273" s="28" t="s">
        <v>6433</v>
      </c>
      <c r="F273" s="24">
        <v>209.75</v>
      </c>
    </row>
    <row r="274" spans="1:6" s="11" customFormat="1" ht="12.75" customHeight="1">
      <c r="A274" s="36" t="s">
        <v>408</v>
      </c>
      <c r="B274" s="36" t="s">
        <v>967</v>
      </c>
      <c r="C274" s="37" t="s">
        <v>401</v>
      </c>
      <c r="D274" s="22">
        <f t="shared" si="4"/>
        <v>287.44892452393805</v>
      </c>
      <c r="E274" s="28" t="s">
        <v>6433</v>
      </c>
      <c r="F274" s="24">
        <v>372.85</v>
      </c>
    </row>
    <row r="275" spans="1:6" s="11" customFormat="1" ht="12.75" customHeight="1">
      <c r="A275" s="36" t="s">
        <v>56</v>
      </c>
      <c r="B275" s="36" t="s">
        <v>968</v>
      </c>
      <c r="C275" s="37" t="s">
        <v>401</v>
      </c>
      <c r="D275" s="22">
        <f t="shared" si="4"/>
        <v>45.809883586462114</v>
      </c>
      <c r="E275" s="28" t="s">
        <v>6433</v>
      </c>
      <c r="F275" s="24">
        <v>59.42</v>
      </c>
    </row>
    <row r="276" spans="1:6" s="11" customFormat="1" ht="12.75" customHeight="1">
      <c r="A276" s="36" t="s">
        <v>57</v>
      </c>
      <c r="B276" s="36" t="s">
        <v>969</v>
      </c>
      <c r="C276" s="37" t="s">
        <v>401</v>
      </c>
      <c r="D276" s="22">
        <f t="shared" si="4"/>
        <v>52.65592475522319</v>
      </c>
      <c r="E276" s="28" t="s">
        <v>6433</v>
      </c>
      <c r="F276" s="24">
        <v>68.3</v>
      </c>
    </row>
    <row r="277" spans="1:6" s="11" customFormat="1" ht="12.75" customHeight="1">
      <c r="A277" s="36" t="s">
        <v>324</v>
      </c>
      <c r="B277" s="36" t="s">
        <v>970</v>
      </c>
      <c r="C277" s="37" t="s">
        <v>401</v>
      </c>
      <c r="D277" s="22">
        <f t="shared" si="4"/>
        <v>62.05381235062833</v>
      </c>
      <c r="E277" s="28" t="s">
        <v>6433</v>
      </c>
      <c r="F277" s="24">
        <v>80.49</v>
      </c>
    </row>
    <row r="278" spans="1:6" s="11" customFormat="1" ht="12.75" customHeight="1">
      <c r="A278" s="36" t="s">
        <v>971</v>
      </c>
      <c r="B278" s="36" t="s">
        <v>972</v>
      </c>
      <c r="C278" s="37" t="s">
        <v>401</v>
      </c>
      <c r="D278" s="22">
        <f t="shared" si="4"/>
        <v>49.256032688304686</v>
      </c>
      <c r="E278" s="28" t="s">
        <v>6433</v>
      </c>
      <c r="F278" s="24">
        <v>63.89</v>
      </c>
    </row>
    <row r="279" spans="1:6" s="11" customFormat="1" ht="12.75" customHeight="1">
      <c r="A279" s="36" t="s">
        <v>973</v>
      </c>
      <c r="B279" s="36" t="s">
        <v>974</v>
      </c>
      <c r="C279" s="37" t="s">
        <v>401</v>
      </c>
      <c r="D279" s="22">
        <f t="shared" si="4"/>
        <v>57.66710353866317</v>
      </c>
      <c r="E279" s="28" t="s">
        <v>6433</v>
      </c>
      <c r="F279" s="24">
        <v>74.8</v>
      </c>
    </row>
    <row r="280" spans="1:6" s="11" customFormat="1" ht="12.75" customHeight="1">
      <c r="A280" s="36" t="s">
        <v>975</v>
      </c>
      <c r="B280" s="36" t="s">
        <v>749</v>
      </c>
      <c r="C280" s="37" t="s">
        <v>402</v>
      </c>
      <c r="D280" s="22">
        <f t="shared" si="4"/>
        <v>359.6869940636806</v>
      </c>
      <c r="E280" s="28" t="s">
        <v>6433</v>
      </c>
      <c r="F280" s="24">
        <v>466.55</v>
      </c>
    </row>
    <row r="281" spans="1:6" s="11" customFormat="1" ht="12.75" customHeight="1">
      <c r="A281" s="36" t="s">
        <v>976</v>
      </c>
      <c r="B281" s="36" t="s">
        <v>977</v>
      </c>
      <c r="C281" s="37" t="s">
        <v>285</v>
      </c>
      <c r="D281" s="22">
        <f t="shared" si="4"/>
        <v>8.54213244931</v>
      </c>
      <c r="E281" s="28" t="s">
        <v>6433</v>
      </c>
      <c r="F281" s="24">
        <v>11.08</v>
      </c>
    </row>
    <row r="282" spans="1:6" s="11" customFormat="1" ht="12.75" customHeight="1">
      <c r="A282" s="36" t="s">
        <v>978</v>
      </c>
      <c r="B282" s="36" t="s">
        <v>979</v>
      </c>
      <c r="C282" s="37" t="s">
        <v>285</v>
      </c>
      <c r="D282" s="22">
        <f t="shared" si="4"/>
        <v>9.266825996453628</v>
      </c>
      <c r="E282" s="28" t="s">
        <v>6433</v>
      </c>
      <c r="F282" s="24">
        <v>12.02</v>
      </c>
    </row>
    <row r="283" spans="1:6" s="11" customFormat="1" ht="12.75" customHeight="1">
      <c r="A283" s="36" t="s">
        <v>980</v>
      </c>
      <c r="B283" s="36" t="s">
        <v>981</v>
      </c>
      <c r="C283" s="37" t="s">
        <v>401</v>
      </c>
      <c r="D283" s="22">
        <f t="shared" si="4"/>
        <v>103.37676354945648</v>
      </c>
      <c r="E283" s="28" t="s">
        <v>6433</v>
      </c>
      <c r="F283" s="24">
        <v>134.09</v>
      </c>
    </row>
    <row r="284" spans="1:6" s="11" customFormat="1" ht="12.75" customHeight="1">
      <c r="A284" s="36" t="s">
        <v>982</v>
      </c>
      <c r="B284" s="36" t="s">
        <v>983</v>
      </c>
      <c r="C284" s="37" t="s">
        <v>401</v>
      </c>
      <c r="D284" s="22">
        <f t="shared" si="4"/>
        <v>59.98766479068692</v>
      </c>
      <c r="E284" s="28" t="s">
        <v>6433</v>
      </c>
      <c r="F284" s="24">
        <v>77.81</v>
      </c>
    </row>
    <row r="285" spans="1:6" s="11" customFormat="1" ht="12.75" customHeight="1">
      <c r="A285" s="36" t="s">
        <v>342</v>
      </c>
      <c r="B285" s="36" t="s">
        <v>984</v>
      </c>
      <c r="C285" s="37" t="s">
        <v>401</v>
      </c>
      <c r="D285" s="22">
        <f t="shared" si="4"/>
        <v>70.64991134068306</v>
      </c>
      <c r="E285" s="28" t="s">
        <v>6433</v>
      </c>
      <c r="F285" s="24">
        <v>91.64</v>
      </c>
    </row>
    <row r="286" spans="1:6" s="11" customFormat="1" ht="12.75" customHeight="1">
      <c r="A286" s="36" t="s">
        <v>58</v>
      </c>
      <c r="B286" s="36" t="s">
        <v>985</v>
      </c>
      <c r="C286" s="37" t="s">
        <v>286</v>
      </c>
      <c r="D286" s="22">
        <f t="shared" si="4"/>
        <v>26.759694703569505</v>
      </c>
      <c r="E286" s="28" t="s">
        <v>6433</v>
      </c>
      <c r="F286" s="24">
        <v>34.71</v>
      </c>
    </row>
    <row r="287" spans="1:6" s="11" customFormat="1" ht="12.75" customHeight="1">
      <c r="A287" s="36" t="s">
        <v>986</v>
      </c>
      <c r="B287" s="36" t="s">
        <v>987</v>
      </c>
      <c r="C287" s="37" t="s">
        <v>286</v>
      </c>
      <c r="D287" s="22">
        <f t="shared" si="4"/>
        <v>29.781820985274848</v>
      </c>
      <c r="E287" s="28" t="s">
        <v>6433</v>
      </c>
      <c r="F287" s="24">
        <v>38.63</v>
      </c>
    </row>
    <row r="288" spans="1:6" s="11" customFormat="1" ht="12.75" customHeight="1">
      <c r="A288" s="36" t="s">
        <v>988</v>
      </c>
      <c r="B288" s="36" t="s">
        <v>989</v>
      </c>
      <c r="C288" s="37" t="s">
        <v>401</v>
      </c>
      <c r="D288" s="22">
        <f t="shared" si="4"/>
        <v>77.74265669570582</v>
      </c>
      <c r="E288" s="28" t="s">
        <v>6433</v>
      </c>
      <c r="F288" s="24">
        <v>100.84</v>
      </c>
    </row>
    <row r="289" spans="1:6" s="11" customFormat="1" ht="12.75">
      <c r="A289" s="36" t="s">
        <v>990</v>
      </c>
      <c r="B289" s="36" t="s">
        <v>991</v>
      </c>
      <c r="C289" s="37" t="s">
        <v>401</v>
      </c>
      <c r="D289" s="22">
        <f t="shared" si="4"/>
        <v>96.16066610130292</v>
      </c>
      <c r="E289" s="28" t="s">
        <v>6433</v>
      </c>
      <c r="F289" s="24">
        <v>124.73</v>
      </c>
    </row>
    <row r="290" spans="1:6" s="11" customFormat="1" ht="12.75" customHeight="1">
      <c r="A290" s="36" t="s">
        <v>992</v>
      </c>
      <c r="B290" s="36" t="s">
        <v>993</v>
      </c>
      <c r="C290" s="37" t="s">
        <v>401</v>
      </c>
      <c r="D290" s="22">
        <f t="shared" si="4"/>
        <v>122.4886284789145</v>
      </c>
      <c r="E290" s="28" t="s">
        <v>6433</v>
      </c>
      <c r="F290" s="24">
        <v>158.88</v>
      </c>
    </row>
    <row r="291" spans="1:6" s="11" customFormat="1" ht="12.75" customHeight="1">
      <c r="A291" s="36" t="s">
        <v>994</v>
      </c>
      <c r="B291" s="36" t="s">
        <v>995</v>
      </c>
      <c r="C291" s="37" t="s">
        <v>401</v>
      </c>
      <c r="D291" s="22">
        <f t="shared" si="4"/>
        <v>54.39827307069617</v>
      </c>
      <c r="E291" s="28" t="s">
        <v>6433</v>
      </c>
      <c r="F291" s="24">
        <v>70.56</v>
      </c>
    </row>
    <row r="292" spans="1:6" s="11" customFormat="1" ht="12.75" customHeight="1">
      <c r="A292" s="36" t="s">
        <v>996</v>
      </c>
      <c r="B292" s="36" t="s">
        <v>997</v>
      </c>
      <c r="C292" s="37" t="s">
        <v>401</v>
      </c>
      <c r="D292" s="22">
        <f t="shared" si="4"/>
        <v>63.418394880888144</v>
      </c>
      <c r="E292" s="28" t="s">
        <v>6433</v>
      </c>
      <c r="F292" s="24">
        <v>82.26</v>
      </c>
    </row>
    <row r="293" spans="1:6" s="11" customFormat="1" ht="12.75" customHeight="1">
      <c r="A293" s="36" t="s">
        <v>998</v>
      </c>
      <c r="B293" s="36" t="s">
        <v>999</v>
      </c>
      <c r="C293" s="37" t="s">
        <v>401</v>
      </c>
      <c r="D293" s="22">
        <f t="shared" si="4"/>
        <v>50.31223498573742</v>
      </c>
      <c r="E293" s="28" t="s">
        <v>6433</v>
      </c>
      <c r="F293" s="24">
        <v>65.26</v>
      </c>
    </row>
    <row r="294" spans="1:6" s="11" customFormat="1" ht="12.75" customHeight="1">
      <c r="A294" s="36" t="s">
        <v>1000</v>
      </c>
      <c r="B294" s="36" t="s">
        <v>1001</v>
      </c>
      <c r="C294" s="37" t="s">
        <v>401</v>
      </c>
      <c r="D294" s="22">
        <f t="shared" si="4"/>
        <v>60.365430575900085</v>
      </c>
      <c r="E294" s="28" t="s">
        <v>6433</v>
      </c>
      <c r="F294" s="24">
        <v>78.3</v>
      </c>
    </row>
    <row r="295" spans="1:6" s="11" customFormat="1" ht="12.75" customHeight="1">
      <c r="A295" s="36" t="s">
        <v>1002</v>
      </c>
      <c r="B295" s="36" t="s">
        <v>1003</v>
      </c>
      <c r="C295" s="37" t="s">
        <v>537</v>
      </c>
      <c r="D295" s="22">
        <f t="shared" si="4"/>
        <v>366.35571659856606</v>
      </c>
      <c r="E295" s="28" t="s">
        <v>6433</v>
      </c>
      <c r="F295" s="24">
        <v>475.2</v>
      </c>
    </row>
    <row r="296" spans="1:6" s="11" customFormat="1" ht="12.75" customHeight="1">
      <c r="A296" s="36" t="s">
        <v>61</v>
      </c>
      <c r="B296" s="36" t="s">
        <v>1004</v>
      </c>
      <c r="C296" s="37" t="s">
        <v>401</v>
      </c>
      <c r="D296" s="22">
        <f t="shared" si="4"/>
        <v>110.73163210238224</v>
      </c>
      <c r="E296" s="28" t="s">
        <v>6433</v>
      </c>
      <c r="F296" s="24">
        <v>143.63</v>
      </c>
    </row>
    <row r="297" spans="1:6" s="11" customFormat="1" ht="12.75" customHeight="1">
      <c r="A297" s="36" t="s">
        <v>1005</v>
      </c>
      <c r="B297" s="36" t="s">
        <v>1006</v>
      </c>
      <c r="C297" s="37" t="s">
        <v>401</v>
      </c>
      <c r="D297" s="22">
        <f t="shared" si="4"/>
        <v>476.93315858453474</v>
      </c>
      <c r="E297" s="28" t="s">
        <v>6433</v>
      </c>
      <c r="F297" s="24">
        <v>618.63</v>
      </c>
    </row>
    <row r="298" spans="1:6" s="11" customFormat="1" ht="12.75" customHeight="1">
      <c r="A298" s="36" t="s">
        <v>1007</v>
      </c>
      <c r="B298" s="36" t="s">
        <v>1008</v>
      </c>
      <c r="C298" s="37" t="s">
        <v>401</v>
      </c>
      <c r="D298" s="22">
        <f t="shared" si="4"/>
        <v>62.801634415233984</v>
      </c>
      <c r="E298" s="28" t="s">
        <v>6433</v>
      </c>
      <c r="F298" s="24">
        <v>81.46</v>
      </c>
    </row>
    <row r="299" spans="1:6" s="11" customFormat="1" ht="12.75" customHeight="1">
      <c r="A299" s="36" t="s">
        <v>409</v>
      </c>
      <c r="B299" s="36" t="s">
        <v>1009</v>
      </c>
      <c r="C299" s="37" t="s">
        <v>401</v>
      </c>
      <c r="D299" s="22">
        <f t="shared" si="4"/>
        <v>104.41754683524786</v>
      </c>
      <c r="E299" s="28" t="s">
        <v>6433</v>
      </c>
      <c r="F299" s="24">
        <v>135.44</v>
      </c>
    </row>
    <row r="300" spans="1:6" s="11" customFormat="1" ht="12.75" customHeight="1">
      <c r="A300" s="36" t="s">
        <v>1010</v>
      </c>
      <c r="B300" s="36" t="s">
        <v>1011</v>
      </c>
      <c r="C300" s="37" t="s">
        <v>401</v>
      </c>
      <c r="D300" s="22">
        <f t="shared" si="4"/>
        <v>282.7229974558631</v>
      </c>
      <c r="E300" s="28" t="s">
        <v>6433</v>
      </c>
      <c r="F300" s="24">
        <v>366.72</v>
      </c>
    </row>
    <row r="301" spans="1:6" s="11" customFormat="1" ht="12.75" customHeight="1">
      <c r="A301" s="36" t="s">
        <v>1012</v>
      </c>
      <c r="B301" s="36" t="s">
        <v>1013</v>
      </c>
      <c r="C301" s="37" t="s">
        <v>537</v>
      </c>
      <c r="D301" s="22">
        <f t="shared" si="4"/>
        <v>366.35571659856606</v>
      </c>
      <c r="E301" s="28" t="s">
        <v>6433</v>
      </c>
      <c r="F301" s="24">
        <v>475.2</v>
      </c>
    </row>
    <row r="302" spans="1:6" s="11" customFormat="1" ht="12.75" customHeight="1">
      <c r="A302" s="36" t="s">
        <v>1014</v>
      </c>
      <c r="B302" s="36" t="s">
        <v>1015</v>
      </c>
      <c r="C302" s="37" t="s">
        <v>286</v>
      </c>
      <c r="D302" s="22">
        <f t="shared" si="4"/>
        <v>372.33058360959063</v>
      </c>
      <c r="E302" s="28" t="s">
        <v>6433</v>
      </c>
      <c r="F302" s="24">
        <v>482.95</v>
      </c>
    </row>
    <row r="303" spans="1:6" s="11" customFormat="1" ht="12.75" customHeight="1">
      <c r="A303" s="36" t="s">
        <v>1016</v>
      </c>
      <c r="B303" s="36" t="s">
        <v>1017</v>
      </c>
      <c r="C303" s="37" t="s">
        <v>286</v>
      </c>
      <c r="D303" s="22">
        <f t="shared" si="4"/>
        <v>372.33058360959063</v>
      </c>
      <c r="E303" s="28" t="s">
        <v>6433</v>
      </c>
      <c r="F303" s="24">
        <v>482.95</v>
      </c>
    </row>
    <row r="304" spans="1:6" s="11" customFormat="1" ht="12.75" customHeight="1">
      <c r="A304" s="36" t="s">
        <v>1018</v>
      </c>
      <c r="B304" s="36" t="s">
        <v>1019</v>
      </c>
      <c r="C304" s="37" t="s">
        <v>286</v>
      </c>
      <c r="D304" s="22">
        <f t="shared" si="4"/>
        <v>1261.9304602574975</v>
      </c>
      <c r="E304" s="28" t="s">
        <v>6433</v>
      </c>
      <c r="F304" s="24">
        <v>1636.85</v>
      </c>
    </row>
    <row r="305" spans="1:6" s="11" customFormat="1" ht="12.75" customHeight="1">
      <c r="A305" s="36" t="s">
        <v>1020</v>
      </c>
      <c r="B305" s="36" t="s">
        <v>1021</v>
      </c>
      <c r="C305" s="37" t="s">
        <v>286</v>
      </c>
      <c r="D305" s="22">
        <f t="shared" si="4"/>
        <v>264.9911340683063</v>
      </c>
      <c r="E305" s="28" t="s">
        <v>6433</v>
      </c>
      <c r="F305" s="24">
        <v>343.72</v>
      </c>
    </row>
    <row r="306" spans="1:6" s="11" customFormat="1" ht="12.75" customHeight="1">
      <c r="A306" s="36" t="s">
        <v>1022</v>
      </c>
      <c r="B306" s="36" t="s">
        <v>1023</v>
      </c>
      <c r="C306" s="37" t="s">
        <v>286</v>
      </c>
      <c r="D306" s="22">
        <f t="shared" si="4"/>
        <v>391.01071621309075</v>
      </c>
      <c r="E306" s="28" t="s">
        <v>6433</v>
      </c>
      <c r="F306" s="24">
        <v>507.18</v>
      </c>
    </row>
    <row r="307" spans="1:6" s="11" customFormat="1" ht="12.75" customHeight="1">
      <c r="A307" s="36" t="s">
        <v>1024</v>
      </c>
      <c r="B307" s="36" t="s">
        <v>1025</v>
      </c>
      <c r="C307" s="37" t="s">
        <v>401</v>
      </c>
      <c r="D307" s="23">
        <f t="shared" si="4"/>
        <v>128.20137229203607</v>
      </c>
      <c r="E307" s="28" t="s">
        <v>6433</v>
      </c>
      <c r="F307" s="25">
        <v>166.29</v>
      </c>
    </row>
    <row r="308" spans="1:6" s="11" customFormat="1" ht="12.75" customHeight="1">
      <c r="A308" s="38" t="s">
        <v>1026</v>
      </c>
      <c r="B308" s="36" t="s">
        <v>6392</v>
      </c>
      <c r="C308" s="39" t="s">
        <v>286</v>
      </c>
      <c r="D308" s="22">
        <f t="shared" si="4"/>
        <v>456.1560403978105</v>
      </c>
      <c r="E308" s="28" t="s">
        <v>6433</v>
      </c>
      <c r="F308" s="24">
        <v>591.68</v>
      </c>
    </row>
    <row r="309" spans="1:6" s="11" customFormat="1" ht="12.75" customHeight="1">
      <c r="A309" s="36" t="s">
        <v>410</v>
      </c>
      <c r="B309" s="36" t="s">
        <v>1027</v>
      </c>
      <c r="C309" s="37" t="s">
        <v>401</v>
      </c>
      <c r="D309" s="22">
        <f t="shared" si="4"/>
        <v>251.10631408526714</v>
      </c>
      <c r="E309" s="28" t="s">
        <v>6433</v>
      </c>
      <c r="F309" s="24">
        <v>325.71</v>
      </c>
    </row>
    <row r="310" spans="1:6" s="11" customFormat="1" ht="12.75" customHeight="1">
      <c r="A310" s="36" t="s">
        <v>1028</v>
      </c>
      <c r="B310" s="36" t="s">
        <v>1029</v>
      </c>
      <c r="C310" s="37" t="s">
        <v>401</v>
      </c>
      <c r="D310" s="22">
        <f t="shared" si="4"/>
        <v>131.29288412612752</v>
      </c>
      <c r="E310" s="28" t="s">
        <v>6433</v>
      </c>
      <c r="F310" s="24">
        <v>170.3</v>
      </c>
    </row>
    <row r="311" spans="1:6" s="11" customFormat="1" ht="12.75" customHeight="1">
      <c r="A311" s="36" t="s">
        <v>1030</v>
      </c>
      <c r="B311" s="36" t="s">
        <v>1031</v>
      </c>
      <c r="C311" s="37" t="s">
        <v>401</v>
      </c>
      <c r="D311" s="22">
        <f t="shared" si="4"/>
        <v>107.70950582067691</v>
      </c>
      <c r="E311" s="28" t="s">
        <v>6433</v>
      </c>
      <c r="F311" s="24">
        <v>139.71</v>
      </c>
    </row>
    <row r="312" spans="1:6" s="11" customFormat="1" ht="12.75" customHeight="1">
      <c r="A312" s="36" t="s">
        <v>1032</v>
      </c>
      <c r="B312" s="36" t="s">
        <v>1033</v>
      </c>
      <c r="C312" s="37" t="s">
        <v>401</v>
      </c>
      <c r="D312" s="22">
        <f t="shared" si="4"/>
        <v>136.7974712820908</v>
      </c>
      <c r="E312" s="28" t="s">
        <v>6433</v>
      </c>
      <c r="F312" s="24">
        <v>177.44</v>
      </c>
    </row>
    <row r="313" spans="1:6" s="11" customFormat="1" ht="12.75" customHeight="1">
      <c r="A313" s="36" t="s">
        <v>1034</v>
      </c>
      <c r="B313" s="36" t="s">
        <v>1035</v>
      </c>
      <c r="C313" s="37" t="s">
        <v>401</v>
      </c>
      <c r="D313" s="22">
        <f t="shared" si="4"/>
        <v>120.46873795389716</v>
      </c>
      <c r="E313" s="28" t="s">
        <v>6433</v>
      </c>
      <c r="F313" s="24">
        <v>156.26</v>
      </c>
    </row>
    <row r="314" spans="1:6" s="11" customFormat="1" ht="12.75" customHeight="1">
      <c r="A314" s="36" t="s">
        <v>6393</v>
      </c>
      <c r="B314" s="36" t="s">
        <v>6394</v>
      </c>
      <c r="C314" s="37" t="s">
        <v>401</v>
      </c>
      <c r="D314" s="22">
        <f t="shared" si="4"/>
        <v>95.77519081026907</v>
      </c>
      <c r="E314" s="28" t="s">
        <v>6433</v>
      </c>
      <c r="F314" s="24">
        <v>124.23</v>
      </c>
    </row>
    <row r="315" spans="1:6" s="11" customFormat="1" ht="12.75" customHeight="1">
      <c r="A315" s="36" t="s">
        <v>6395</v>
      </c>
      <c r="B315" s="36" t="s">
        <v>6396</v>
      </c>
      <c r="C315" s="37" t="s">
        <v>401</v>
      </c>
      <c r="D315" s="22">
        <f t="shared" si="4"/>
        <v>101.48793462339064</v>
      </c>
      <c r="E315" s="28" t="s">
        <v>6433</v>
      </c>
      <c r="F315" s="24">
        <v>131.64</v>
      </c>
    </row>
    <row r="316" spans="1:6" s="11" customFormat="1" ht="12.75" customHeight="1">
      <c r="A316" s="36" t="s">
        <v>1036</v>
      </c>
      <c r="B316" s="36" t="s">
        <v>1037</v>
      </c>
      <c r="C316" s="37" t="s">
        <v>537</v>
      </c>
      <c r="D316" s="22">
        <f t="shared" si="4"/>
        <v>366.35571659856606</v>
      </c>
      <c r="E316" s="28" t="s">
        <v>6433</v>
      </c>
      <c r="F316" s="24">
        <v>475.2</v>
      </c>
    </row>
    <row r="317" spans="1:6" s="11" customFormat="1" ht="12.75" customHeight="1">
      <c r="A317" s="36" t="s">
        <v>411</v>
      </c>
      <c r="B317" s="36" t="s">
        <v>1038</v>
      </c>
      <c r="C317" s="37" t="s">
        <v>402</v>
      </c>
      <c r="D317" s="22">
        <f t="shared" si="4"/>
        <v>72.7391874180865</v>
      </c>
      <c r="E317" s="28" t="s">
        <v>6433</v>
      </c>
      <c r="F317" s="24">
        <v>94.35</v>
      </c>
    </row>
    <row r="318" spans="1:6" s="11" customFormat="1" ht="12.75" customHeight="1">
      <c r="A318" s="36" t="s">
        <v>1039</v>
      </c>
      <c r="B318" s="36" t="s">
        <v>1040</v>
      </c>
      <c r="C318" s="37" t="s">
        <v>401</v>
      </c>
      <c r="D318" s="22">
        <f t="shared" si="4"/>
        <v>4.702798550612906</v>
      </c>
      <c r="E318" s="28" t="s">
        <v>6433</v>
      </c>
      <c r="F318" s="24">
        <v>6.1</v>
      </c>
    </row>
    <row r="319" spans="1:6" s="11" customFormat="1" ht="12.75" customHeight="1">
      <c r="A319" s="36" t="s">
        <v>1041</v>
      </c>
      <c r="B319" s="36" t="s">
        <v>1042</v>
      </c>
      <c r="C319" s="37" t="s">
        <v>401</v>
      </c>
      <c r="D319" s="22">
        <f t="shared" si="4"/>
        <v>4.702798550612906</v>
      </c>
      <c r="E319" s="28" t="s">
        <v>6433</v>
      </c>
      <c r="F319" s="24">
        <v>6.1</v>
      </c>
    </row>
    <row r="320" spans="1:6" s="11" customFormat="1" ht="12.75" customHeight="1">
      <c r="A320" s="36" t="s">
        <v>1043</v>
      </c>
      <c r="B320" s="36" t="s">
        <v>1044</v>
      </c>
      <c r="C320" s="37" t="s">
        <v>401</v>
      </c>
      <c r="D320" s="22">
        <f t="shared" si="4"/>
        <v>5.828386400431732</v>
      </c>
      <c r="E320" s="28" t="s">
        <v>6433</v>
      </c>
      <c r="F320" s="24">
        <v>7.56</v>
      </c>
    </row>
    <row r="321" spans="1:6" s="11" customFormat="1" ht="12.75" customHeight="1">
      <c r="A321" s="36" t="s">
        <v>1045</v>
      </c>
      <c r="B321" s="36" t="s">
        <v>626</v>
      </c>
      <c r="C321" s="37" t="s">
        <v>537</v>
      </c>
      <c r="D321" s="22">
        <f t="shared" si="4"/>
        <v>366.35571659856606</v>
      </c>
      <c r="E321" s="28" t="s">
        <v>6433</v>
      </c>
      <c r="F321" s="24">
        <v>475.2</v>
      </c>
    </row>
    <row r="322" spans="1:6" s="11" customFormat="1" ht="12.75" customHeight="1">
      <c r="A322" s="36" t="s">
        <v>1046</v>
      </c>
      <c r="B322" s="36" t="s">
        <v>1047</v>
      </c>
      <c r="C322" s="37" t="s">
        <v>401</v>
      </c>
      <c r="D322" s="22">
        <f t="shared" si="4"/>
        <v>11.656772800863465</v>
      </c>
      <c r="E322" s="28" t="s">
        <v>6433</v>
      </c>
      <c r="F322" s="24">
        <v>15.12</v>
      </c>
    </row>
    <row r="323" spans="1:6" s="11" customFormat="1" ht="12.75" customHeight="1">
      <c r="A323" s="36" t="s">
        <v>1048</v>
      </c>
      <c r="B323" s="36" t="s">
        <v>1049</v>
      </c>
      <c r="C323" s="37" t="s">
        <v>401</v>
      </c>
      <c r="D323" s="22">
        <f t="shared" si="4"/>
        <v>3.885590933621155</v>
      </c>
      <c r="E323" s="28" t="s">
        <v>6433</v>
      </c>
      <c r="F323" s="24">
        <v>5.04</v>
      </c>
    </row>
    <row r="324" spans="1:6" s="11" customFormat="1" ht="12.75" customHeight="1">
      <c r="A324" s="36" t="s">
        <v>1050</v>
      </c>
      <c r="B324" s="36" t="s">
        <v>1051</v>
      </c>
      <c r="C324" s="37" t="s">
        <v>401</v>
      </c>
      <c r="D324" s="22">
        <f t="shared" si="4"/>
        <v>5.381235062832473</v>
      </c>
      <c r="E324" s="28" t="s">
        <v>6433</v>
      </c>
      <c r="F324" s="24">
        <v>6.98</v>
      </c>
    </row>
    <row r="325" spans="1:6" s="11" customFormat="1" ht="12.75" customHeight="1">
      <c r="A325" s="36" t="s">
        <v>1052</v>
      </c>
      <c r="B325" s="36" t="s">
        <v>403</v>
      </c>
      <c r="C325" s="37" t="s">
        <v>537</v>
      </c>
      <c r="D325" s="22">
        <f t="shared" si="4"/>
        <v>366.35571659856606</v>
      </c>
      <c r="E325" s="28" t="s">
        <v>6433</v>
      </c>
      <c r="F325" s="24">
        <v>475.2</v>
      </c>
    </row>
    <row r="326" spans="1:6" s="11" customFormat="1" ht="12.75" customHeight="1">
      <c r="A326" s="36" t="s">
        <v>1053</v>
      </c>
      <c r="B326" s="36" t="s">
        <v>1054</v>
      </c>
      <c r="C326" s="37" t="s">
        <v>401</v>
      </c>
      <c r="D326" s="22">
        <f t="shared" si="4"/>
        <v>44.56094364351245</v>
      </c>
      <c r="E326" s="28" t="s">
        <v>6433</v>
      </c>
      <c r="F326" s="24">
        <v>57.8</v>
      </c>
    </row>
    <row r="327" spans="1:6" s="11" customFormat="1" ht="12.75" customHeight="1">
      <c r="A327" s="36" t="s">
        <v>1055</v>
      </c>
      <c r="B327" s="36" t="s">
        <v>1056</v>
      </c>
      <c r="C327" s="37" t="s">
        <v>401</v>
      </c>
      <c r="D327" s="22">
        <f t="shared" si="4"/>
        <v>14.30113329735564</v>
      </c>
      <c r="E327" s="28" t="s">
        <v>6433</v>
      </c>
      <c r="F327" s="24">
        <v>18.55</v>
      </c>
    </row>
    <row r="328" spans="1:6" s="11" customFormat="1" ht="12.75" customHeight="1">
      <c r="A328" s="36" t="s">
        <v>1057</v>
      </c>
      <c r="B328" s="36" t="s">
        <v>1058</v>
      </c>
      <c r="C328" s="37" t="s">
        <v>401</v>
      </c>
      <c r="D328" s="22">
        <f t="shared" si="4"/>
        <v>35.4020507285483</v>
      </c>
      <c r="E328" s="28" t="s">
        <v>6433</v>
      </c>
      <c r="F328" s="24">
        <v>45.92</v>
      </c>
    </row>
    <row r="329" spans="1:6" s="11" customFormat="1" ht="12.75" customHeight="1">
      <c r="A329" s="36" t="s">
        <v>1059</v>
      </c>
      <c r="B329" s="36" t="s">
        <v>1060</v>
      </c>
      <c r="C329" s="37" t="s">
        <v>537</v>
      </c>
      <c r="D329" s="22">
        <f aca="true" t="shared" si="5" ref="D329:D392">F329/$F$5</f>
        <v>366.35571659856606</v>
      </c>
      <c r="E329" s="28" t="s">
        <v>6433</v>
      </c>
      <c r="F329" s="24">
        <v>475.2</v>
      </c>
    </row>
    <row r="330" spans="1:6" s="11" customFormat="1" ht="12.75" customHeight="1">
      <c r="A330" s="36" t="s">
        <v>1061</v>
      </c>
      <c r="B330" s="36" t="s">
        <v>1062</v>
      </c>
      <c r="C330" s="37" t="s">
        <v>401</v>
      </c>
      <c r="D330" s="22">
        <f t="shared" si="5"/>
        <v>198.91295967928457</v>
      </c>
      <c r="E330" s="28" t="s">
        <v>6433</v>
      </c>
      <c r="F330" s="24">
        <v>258.01</v>
      </c>
    </row>
    <row r="331" spans="1:6" s="11" customFormat="1" ht="12.75" customHeight="1">
      <c r="A331" s="36" t="s">
        <v>1063</v>
      </c>
      <c r="B331" s="36" t="s">
        <v>1064</v>
      </c>
      <c r="C331" s="37" t="s">
        <v>401</v>
      </c>
      <c r="D331" s="22">
        <f t="shared" si="5"/>
        <v>459.3709043250328</v>
      </c>
      <c r="E331" s="28" t="s">
        <v>6433</v>
      </c>
      <c r="F331" s="24">
        <v>595.85</v>
      </c>
    </row>
    <row r="332" spans="1:6" s="11" customFormat="1" ht="12.75" customHeight="1">
      <c r="A332" s="36" t="s">
        <v>1065</v>
      </c>
      <c r="B332" s="36" t="s">
        <v>1066</v>
      </c>
      <c r="C332" s="37" t="s">
        <v>401</v>
      </c>
      <c r="D332" s="22">
        <f t="shared" si="5"/>
        <v>104.89553619612984</v>
      </c>
      <c r="E332" s="28" t="s">
        <v>6433</v>
      </c>
      <c r="F332" s="24">
        <v>136.06</v>
      </c>
    </row>
    <row r="333" spans="1:6" s="11" customFormat="1" ht="12.75" customHeight="1">
      <c r="A333" s="36" t="s">
        <v>1067</v>
      </c>
      <c r="B333" s="36" t="s">
        <v>1068</v>
      </c>
      <c r="C333" s="37" t="s">
        <v>401</v>
      </c>
      <c r="D333" s="22">
        <f t="shared" si="5"/>
        <v>89.02937321717678</v>
      </c>
      <c r="E333" s="28" t="s">
        <v>6433</v>
      </c>
      <c r="F333" s="24">
        <v>115.48</v>
      </c>
    </row>
    <row r="334" spans="1:6" s="11" customFormat="1" ht="12.75" customHeight="1">
      <c r="A334" s="36" t="s">
        <v>1069</v>
      </c>
      <c r="B334" s="36" t="s">
        <v>1070</v>
      </c>
      <c r="C334" s="37" t="s">
        <v>401</v>
      </c>
      <c r="D334" s="22">
        <f t="shared" si="5"/>
        <v>96.86223113098451</v>
      </c>
      <c r="E334" s="28" t="s">
        <v>6433</v>
      </c>
      <c r="F334" s="24">
        <v>125.64</v>
      </c>
    </row>
    <row r="335" spans="1:6" s="11" customFormat="1" ht="12.75" customHeight="1">
      <c r="A335" s="36" t="s">
        <v>1071</v>
      </c>
      <c r="B335" s="36" t="s">
        <v>1072</v>
      </c>
      <c r="C335" s="37" t="s">
        <v>401</v>
      </c>
      <c r="D335" s="22">
        <f t="shared" si="5"/>
        <v>32.48014802251176</v>
      </c>
      <c r="E335" s="28" t="s">
        <v>6433</v>
      </c>
      <c r="F335" s="24">
        <v>42.13</v>
      </c>
    </row>
    <row r="336" spans="1:6" s="11" customFormat="1" ht="12.75" customHeight="1">
      <c r="A336" s="36" t="s">
        <v>1073</v>
      </c>
      <c r="B336" s="36" t="s">
        <v>1074</v>
      </c>
      <c r="C336" s="37" t="s">
        <v>401</v>
      </c>
      <c r="D336" s="22">
        <f t="shared" si="5"/>
        <v>131.31601264358957</v>
      </c>
      <c r="E336" s="28" t="s">
        <v>6433</v>
      </c>
      <c r="F336" s="24">
        <v>170.33</v>
      </c>
    </row>
    <row r="337" spans="1:6" s="11" customFormat="1" ht="12.75" customHeight="1">
      <c r="A337" s="36" t="s">
        <v>1075</v>
      </c>
      <c r="B337" s="36" t="s">
        <v>1076</v>
      </c>
      <c r="C337" s="37" t="s">
        <v>537</v>
      </c>
      <c r="D337" s="22">
        <f t="shared" si="5"/>
        <v>366.35571659856606</v>
      </c>
      <c r="E337" s="28" t="s">
        <v>6433</v>
      </c>
      <c r="F337" s="24">
        <v>475.2</v>
      </c>
    </row>
    <row r="338" spans="1:6" s="11" customFormat="1" ht="12.75" customHeight="1">
      <c r="A338" s="36" t="s">
        <v>1077</v>
      </c>
      <c r="B338" s="36" t="s">
        <v>1078</v>
      </c>
      <c r="C338" s="37" t="s">
        <v>281</v>
      </c>
      <c r="D338" s="22">
        <f t="shared" si="5"/>
        <v>1180.5334978027909</v>
      </c>
      <c r="E338" s="28" t="s">
        <v>6433</v>
      </c>
      <c r="F338" s="24">
        <v>1531.27</v>
      </c>
    </row>
    <row r="339" spans="1:6" s="11" customFormat="1" ht="12.75" customHeight="1">
      <c r="A339" s="36" t="s">
        <v>1079</v>
      </c>
      <c r="B339" s="36" t="s">
        <v>1080</v>
      </c>
      <c r="C339" s="37" t="s">
        <v>281</v>
      </c>
      <c r="D339" s="22">
        <f t="shared" si="5"/>
        <v>1227.2531030760929</v>
      </c>
      <c r="E339" s="28" t="s">
        <v>6433</v>
      </c>
      <c r="F339" s="24">
        <v>1591.87</v>
      </c>
    </row>
    <row r="340" spans="1:6" s="11" customFormat="1" ht="12.75" customHeight="1">
      <c r="A340" s="36" t="s">
        <v>67</v>
      </c>
      <c r="B340" s="36" t="s">
        <v>1081</v>
      </c>
      <c r="C340" s="37" t="s">
        <v>281</v>
      </c>
      <c r="D340" s="22">
        <f t="shared" si="5"/>
        <v>680.317631639812</v>
      </c>
      <c r="E340" s="28" t="s">
        <v>6433</v>
      </c>
      <c r="F340" s="24">
        <v>882.44</v>
      </c>
    </row>
    <row r="341" spans="1:6" s="11" customFormat="1" ht="12.75" customHeight="1">
      <c r="A341" s="36" t="s">
        <v>68</v>
      </c>
      <c r="B341" s="36" t="s">
        <v>1082</v>
      </c>
      <c r="C341" s="37" t="s">
        <v>281</v>
      </c>
      <c r="D341" s="22">
        <f t="shared" si="5"/>
        <v>691.6043481612829</v>
      </c>
      <c r="E341" s="28" t="s">
        <v>6433</v>
      </c>
      <c r="F341" s="24">
        <v>897.08</v>
      </c>
    </row>
    <row r="342" spans="1:6" s="11" customFormat="1" ht="12.75" customHeight="1">
      <c r="A342" s="36" t="s">
        <v>1083</v>
      </c>
      <c r="B342" s="36" t="s">
        <v>1084</v>
      </c>
      <c r="C342" s="37" t="s">
        <v>281</v>
      </c>
      <c r="D342" s="22">
        <f t="shared" si="5"/>
        <v>954.0667643204071</v>
      </c>
      <c r="E342" s="28" t="s">
        <v>6433</v>
      </c>
      <c r="F342" s="24">
        <v>1237.52</v>
      </c>
    </row>
    <row r="343" spans="1:6" s="11" customFormat="1" ht="12.75" customHeight="1">
      <c r="A343" s="36" t="s">
        <v>1085</v>
      </c>
      <c r="B343" s="36" t="s">
        <v>1086</v>
      </c>
      <c r="C343" s="37" t="s">
        <v>281</v>
      </c>
      <c r="D343" s="22">
        <f t="shared" si="5"/>
        <v>927.1991365353482</v>
      </c>
      <c r="E343" s="28" t="s">
        <v>6433</v>
      </c>
      <c r="F343" s="24">
        <v>1202.67</v>
      </c>
    </row>
    <row r="344" spans="1:6" s="11" customFormat="1" ht="12.75" customHeight="1">
      <c r="A344" s="36" t="s">
        <v>1087</v>
      </c>
      <c r="B344" s="36" t="s">
        <v>1088</v>
      </c>
      <c r="C344" s="37" t="s">
        <v>281</v>
      </c>
      <c r="D344" s="22">
        <f t="shared" si="5"/>
        <v>966.3171690694628</v>
      </c>
      <c r="E344" s="28" t="s">
        <v>6433</v>
      </c>
      <c r="F344" s="24">
        <v>1253.41</v>
      </c>
    </row>
    <row r="345" spans="1:6" s="11" customFormat="1" ht="12.75" customHeight="1">
      <c r="A345" s="36" t="s">
        <v>1089</v>
      </c>
      <c r="B345" s="36" t="s">
        <v>1090</v>
      </c>
      <c r="C345" s="37" t="s">
        <v>281</v>
      </c>
      <c r="D345" s="22">
        <f t="shared" si="5"/>
        <v>927.1991365353482</v>
      </c>
      <c r="E345" s="28" t="s">
        <v>6433</v>
      </c>
      <c r="F345" s="24">
        <v>1202.67</v>
      </c>
    </row>
    <row r="346" spans="1:6" s="11" customFormat="1" ht="12.75" customHeight="1">
      <c r="A346" s="36" t="s">
        <v>1091</v>
      </c>
      <c r="B346" s="36" t="s">
        <v>1092</v>
      </c>
      <c r="C346" s="37" t="s">
        <v>281</v>
      </c>
      <c r="D346" s="22">
        <f t="shared" si="5"/>
        <v>679.7625472207233</v>
      </c>
      <c r="E346" s="28" t="s">
        <v>6433</v>
      </c>
      <c r="F346" s="24">
        <v>881.72</v>
      </c>
    </row>
    <row r="347" spans="1:6" s="11" customFormat="1" ht="12.75" customHeight="1">
      <c r="A347" s="36" t="s">
        <v>1093</v>
      </c>
      <c r="B347" s="36" t="s">
        <v>1094</v>
      </c>
      <c r="C347" s="37" t="s">
        <v>281</v>
      </c>
      <c r="D347" s="22">
        <f t="shared" si="5"/>
        <v>1284.041322951199</v>
      </c>
      <c r="E347" s="28" t="s">
        <v>6433</v>
      </c>
      <c r="F347" s="24">
        <v>1665.53</v>
      </c>
    </row>
    <row r="348" spans="1:6" s="11" customFormat="1" ht="12.75" customHeight="1">
      <c r="A348" s="36" t="s">
        <v>1095</v>
      </c>
      <c r="B348" s="36" t="s">
        <v>1096</v>
      </c>
      <c r="C348" s="37" t="s">
        <v>281</v>
      </c>
      <c r="D348" s="22">
        <f t="shared" si="5"/>
        <v>1307.3934160820293</v>
      </c>
      <c r="E348" s="28" t="s">
        <v>6433</v>
      </c>
      <c r="F348" s="24">
        <v>1695.82</v>
      </c>
    </row>
    <row r="349" spans="1:6" s="11" customFormat="1" ht="12.75" customHeight="1">
      <c r="A349" s="36" t="s">
        <v>1097</v>
      </c>
      <c r="B349" s="36" t="s">
        <v>1098</v>
      </c>
      <c r="C349" s="37" t="s">
        <v>281</v>
      </c>
      <c r="D349" s="22">
        <f t="shared" si="5"/>
        <v>1369.8712512527948</v>
      </c>
      <c r="E349" s="28" t="s">
        <v>6433</v>
      </c>
      <c r="F349" s="24">
        <v>1776.86</v>
      </c>
    </row>
    <row r="350" spans="1:6" s="11" customFormat="1" ht="12.75" customHeight="1">
      <c r="A350" s="36" t="s">
        <v>1099</v>
      </c>
      <c r="B350" s="36" t="s">
        <v>1100</v>
      </c>
      <c r="C350" s="37" t="s">
        <v>281</v>
      </c>
      <c r="D350" s="22">
        <f t="shared" si="5"/>
        <v>288.5282553388328</v>
      </c>
      <c r="E350" s="28" t="s">
        <v>6433</v>
      </c>
      <c r="F350" s="24">
        <v>374.25</v>
      </c>
    </row>
    <row r="351" spans="1:6" s="11" customFormat="1" ht="12.75" customHeight="1">
      <c r="A351" s="36" t="s">
        <v>69</v>
      </c>
      <c r="B351" s="36" t="s">
        <v>1101</v>
      </c>
      <c r="C351" s="37" t="s">
        <v>281</v>
      </c>
      <c r="D351" s="22">
        <f t="shared" si="5"/>
        <v>416.0511911186493</v>
      </c>
      <c r="E351" s="28" t="s">
        <v>6433</v>
      </c>
      <c r="F351" s="24">
        <v>539.66</v>
      </c>
    </row>
    <row r="352" spans="1:6" s="11" customFormat="1" ht="12.75" customHeight="1">
      <c r="A352" s="36" t="s">
        <v>1102</v>
      </c>
      <c r="B352" s="36" t="s">
        <v>1103</v>
      </c>
      <c r="C352" s="37" t="s">
        <v>281</v>
      </c>
      <c r="D352" s="22">
        <f t="shared" si="5"/>
        <v>1012.0730861151801</v>
      </c>
      <c r="E352" s="28" t="s">
        <v>6433</v>
      </c>
      <c r="F352" s="24">
        <v>1312.76</v>
      </c>
    </row>
    <row r="353" spans="1:6" s="11" customFormat="1" ht="12.75" customHeight="1">
      <c r="A353" s="36" t="s">
        <v>1104</v>
      </c>
      <c r="B353" s="36" t="s">
        <v>1105</v>
      </c>
      <c r="C353" s="37" t="s">
        <v>281</v>
      </c>
      <c r="D353" s="22">
        <f t="shared" si="5"/>
        <v>1024.192429265284</v>
      </c>
      <c r="E353" s="28" t="s">
        <v>6433</v>
      </c>
      <c r="F353" s="24">
        <v>1328.48</v>
      </c>
    </row>
    <row r="354" spans="1:6" s="11" customFormat="1" ht="12.75" customHeight="1">
      <c r="A354" s="36" t="s">
        <v>1106</v>
      </c>
      <c r="B354" s="36" t="s">
        <v>1107</v>
      </c>
      <c r="C354" s="37" t="s">
        <v>281</v>
      </c>
      <c r="D354" s="22">
        <f t="shared" si="5"/>
        <v>1075.422095443682</v>
      </c>
      <c r="E354" s="28" t="s">
        <v>6433</v>
      </c>
      <c r="F354" s="24">
        <v>1394.93</v>
      </c>
    </row>
    <row r="355" spans="1:6" s="11" customFormat="1" ht="12.75" customHeight="1">
      <c r="A355" s="36" t="s">
        <v>1108</v>
      </c>
      <c r="B355" s="36" t="s">
        <v>1109</v>
      </c>
      <c r="C355" s="37" t="s">
        <v>281</v>
      </c>
      <c r="D355" s="22">
        <f t="shared" si="5"/>
        <v>925.5107547606199</v>
      </c>
      <c r="E355" s="28" t="s">
        <v>6433</v>
      </c>
      <c r="F355" s="24">
        <v>1200.48</v>
      </c>
    </row>
    <row r="356" spans="1:6" s="11" customFormat="1" ht="12.75" customHeight="1">
      <c r="A356" s="36" t="s">
        <v>1110</v>
      </c>
      <c r="B356" s="36" t="s">
        <v>1111</v>
      </c>
      <c r="C356" s="37" t="s">
        <v>281</v>
      </c>
      <c r="D356" s="22">
        <f t="shared" si="5"/>
        <v>933.6597024130754</v>
      </c>
      <c r="E356" s="28" t="s">
        <v>6433</v>
      </c>
      <c r="F356" s="24">
        <v>1211.05</v>
      </c>
    </row>
    <row r="357" spans="1:6" s="11" customFormat="1" ht="12.75" customHeight="1">
      <c r="A357" s="36" t="s">
        <v>1112</v>
      </c>
      <c r="B357" s="36" t="s">
        <v>1113</v>
      </c>
      <c r="C357" s="37" t="s">
        <v>281</v>
      </c>
      <c r="D357" s="22">
        <f t="shared" si="5"/>
        <v>952.5479916737337</v>
      </c>
      <c r="E357" s="28" t="s">
        <v>6433</v>
      </c>
      <c r="F357" s="24">
        <v>1235.55</v>
      </c>
    </row>
    <row r="358" spans="1:6" s="11" customFormat="1" ht="12.75" customHeight="1">
      <c r="A358" s="36" t="s">
        <v>1114</v>
      </c>
      <c r="B358" s="36" t="s">
        <v>1115</v>
      </c>
      <c r="C358" s="37" t="s">
        <v>281</v>
      </c>
      <c r="D358" s="22">
        <f t="shared" si="5"/>
        <v>829.9360111016885</v>
      </c>
      <c r="E358" s="28" t="s">
        <v>6433</v>
      </c>
      <c r="F358" s="24">
        <v>1076.51</v>
      </c>
    </row>
    <row r="359" spans="1:6" s="11" customFormat="1" ht="12.75" customHeight="1">
      <c r="A359" s="36" t="s">
        <v>1116</v>
      </c>
      <c r="B359" s="36" t="s">
        <v>1117</v>
      </c>
      <c r="C359" s="37" t="s">
        <v>281</v>
      </c>
      <c r="D359" s="22">
        <f t="shared" si="5"/>
        <v>1199.930614447614</v>
      </c>
      <c r="E359" s="28" t="s">
        <v>6433</v>
      </c>
      <c r="F359" s="24">
        <v>1556.43</v>
      </c>
    </row>
    <row r="360" spans="1:6" s="11" customFormat="1" ht="12.75" customHeight="1">
      <c r="A360" s="36" t="s">
        <v>1118</v>
      </c>
      <c r="B360" s="36" t="s">
        <v>1119</v>
      </c>
      <c r="C360" s="37" t="s">
        <v>281</v>
      </c>
      <c r="D360" s="22">
        <f t="shared" si="5"/>
        <v>1790.987587695629</v>
      </c>
      <c r="E360" s="28" t="s">
        <v>6433</v>
      </c>
      <c r="F360" s="24">
        <v>2323.09</v>
      </c>
    </row>
    <row r="361" spans="1:6" s="11" customFormat="1" ht="12.75" customHeight="1">
      <c r="A361" s="36" t="s">
        <v>1120</v>
      </c>
      <c r="B361" s="36" t="s">
        <v>1121</v>
      </c>
      <c r="C361" s="37" t="s">
        <v>281</v>
      </c>
      <c r="D361" s="22">
        <f t="shared" si="5"/>
        <v>1763.8655462184875</v>
      </c>
      <c r="E361" s="28" t="s">
        <v>6433</v>
      </c>
      <c r="F361" s="24">
        <v>2287.91</v>
      </c>
    </row>
    <row r="362" spans="1:6" s="11" customFormat="1" ht="12.75" customHeight="1">
      <c r="A362" s="36" t="s">
        <v>1122</v>
      </c>
      <c r="B362" s="36" t="s">
        <v>1123</v>
      </c>
      <c r="C362" s="37" t="s">
        <v>281</v>
      </c>
      <c r="D362" s="22">
        <f t="shared" si="5"/>
        <v>977.480533497803</v>
      </c>
      <c r="E362" s="28" t="s">
        <v>6433</v>
      </c>
      <c r="F362" s="24">
        <v>1267.89</v>
      </c>
    </row>
    <row r="363" spans="1:6" s="11" customFormat="1" ht="12.75" customHeight="1">
      <c r="A363" s="36" t="s">
        <v>1124</v>
      </c>
      <c r="B363" s="36" t="s">
        <v>1125</v>
      </c>
      <c r="C363" s="37" t="s">
        <v>281</v>
      </c>
      <c r="D363" s="22">
        <f t="shared" si="5"/>
        <v>992.9380926682601</v>
      </c>
      <c r="E363" s="28" t="s">
        <v>6433</v>
      </c>
      <c r="F363" s="24">
        <v>1287.94</v>
      </c>
    </row>
    <row r="364" spans="1:6" s="11" customFormat="1" ht="12.75" customHeight="1">
      <c r="A364" s="36" t="s">
        <v>1126</v>
      </c>
      <c r="B364" s="36" t="s">
        <v>1127</v>
      </c>
      <c r="C364" s="37" t="s">
        <v>281</v>
      </c>
      <c r="D364" s="22">
        <f t="shared" si="5"/>
        <v>1019.1272839410994</v>
      </c>
      <c r="E364" s="28" t="s">
        <v>6433</v>
      </c>
      <c r="F364" s="24">
        <v>1321.91</v>
      </c>
    </row>
    <row r="365" spans="1:6" s="11" customFormat="1" ht="12.75" customHeight="1">
      <c r="A365" s="36" t="s">
        <v>1128</v>
      </c>
      <c r="B365" s="36" t="s">
        <v>1129</v>
      </c>
      <c r="C365" s="37" t="s">
        <v>281</v>
      </c>
      <c r="D365" s="22">
        <f t="shared" si="5"/>
        <v>705.512296661784</v>
      </c>
      <c r="E365" s="28" t="s">
        <v>6433</v>
      </c>
      <c r="F365" s="24">
        <v>915.12</v>
      </c>
    </row>
    <row r="366" spans="1:6" s="11" customFormat="1" ht="12.75" customHeight="1">
      <c r="A366" s="36" t="s">
        <v>1130</v>
      </c>
      <c r="B366" s="36" t="s">
        <v>1131</v>
      </c>
      <c r="C366" s="37" t="s">
        <v>281</v>
      </c>
      <c r="D366" s="22">
        <f t="shared" si="5"/>
        <v>709.7293963456943</v>
      </c>
      <c r="E366" s="28" t="s">
        <v>6433</v>
      </c>
      <c r="F366" s="24">
        <v>920.59</v>
      </c>
    </row>
    <row r="367" spans="1:6" s="11" customFormat="1" ht="12.75" customHeight="1">
      <c r="A367" s="36" t="s">
        <v>1132</v>
      </c>
      <c r="B367" s="36" t="s">
        <v>1133</v>
      </c>
      <c r="C367" s="37" t="s">
        <v>281</v>
      </c>
      <c r="D367" s="22">
        <f t="shared" si="5"/>
        <v>724.6858376378075</v>
      </c>
      <c r="E367" s="28" t="s">
        <v>6433</v>
      </c>
      <c r="F367" s="24">
        <v>939.99</v>
      </c>
    </row>
    <row r="368" spans="1:6" s="11" customFormat="1" ht="12.75" customHeight="1">
      <c r="A368" s="36" t="s">
        <v>1134</v>
      </c>
      <c r="B368" s="36" t="s">
        <v>1135</v>
      </c>
      <c r="C368" s="37" t="s">
        <v>281</v>
      </c>
      <c r="D368" s="22">
        <f t="shared" si="5"/>
        <v>1172.9396345694242</v>
      </c>
      <c r="E368" s="28" t="s">
        <v>6433</v>
      </c>
      <c r="F368" s="24">
        <v>1521.42</v>
      </c>
    </row>
    <row r="369" spans="1:6" s="11" customFormat="1" ht="12.75" customHeight="1">
      <c r="A369" s="36" t="s">
        <v>1136</v>
      </c>
      <c r="B369" s="36" t="s">
        <v>1137</v>
      </c>
      <c r="C369" s="37" t="s">
        <v>537</v>
      </c>
      <c r="D369" s="22">
        <f t="shared" si="5"/>
        <v>366.35571659856606</v>
      </c>
      <c r="E369" s="28" t="s">
        <v>6433</v>
      </c>
      <c r="F369" s="24">
        <v>475.2</v>
      </c>
    </row>
    <row r="370" spans="1:6" s="11" customFormat="1" ht="12.75" customHeight="1">
      <c r="A370" s="36" t="s">
        <v>1138</v>
      </c>
      <c r="B370" s="36" t="s">
        <v>1139</v>
      </c>
      <c r="C370" s="37" t="s">
        <v>281</v>
      </c>
      <c r="D370" s="22">
        <f t="shared" si="5"/>
        <v>1742.2558014031304</v>
      </c>
      <c r="E370" s="28" t="s">
        <v>6433</v>
      </c>
      <c r="F370" s="24">
        <v>2259.88</v>
      </c>
    </row>
    <row r="371" spans="1:6" s="11" customFormat="1" ht="12.75" customHeight="1">
      <c r="A371" s="36" t="s">
        <v>1140</v>
      </c>
      <c r="B371" s="36" t="s">
        <v>1141</v>
      </c>
      <c r="C371" s="37" t="s">
        <v>281</v>
      </c>
      <c r="D371" s="22">
        <f t="shared" si="5"/>
        <v>1006.3911803253413</v>
      </c>
      <c r="E371" s="28" t="s">
        <v>6433</v>
      </c>
      <c r="F371" s="24">
        <v>1305.39</v>
      </c>
    </row>
    <row r="372" spans="1:6" s="11" customFormat="1" ht="12.75" customHeight="1">
      <c r="A372" s="36" t="s">
        <v>1142</v>
      </c>
      <c r="B372" s="36" t="s">
        <v>1143</v>
      </c>
      <c r="C372" s="37" t="s">
        <v>281</v>
      </c>
      <c r="D372" s="22">
        <f t="shared" si="5"/>
        <v>1516.7913036774344</v>
      </c>
      <c r="E372" s="28" t="s">
        <v>6433</v>
      </c>
      <c r="F372" s="24">
        <v>1967.43</v>
      </c>
    </row>
    <row r="373" spans="1:6" s="11" customFormat="1" ht="12.75" customHeight="1">
      <c r="A373" s="36" t="s">
        <v>1144</v>
      </c>
      <c r="B373" s="36" t="s">
        <v>1145</v>
      </c>
      <c r="C373" s="37" t="s">
        <v>281</v>
      </c>
      <c r="D373" s="22">
        <f t="shared" si="5"/>
        <v>1932.9504278775732</v>
      </c>
      <c r="E373" s="28" t="s">
        <v>6433</v>
      </c>
      <c r="F373" s="24">
        <v>2507.23</v>
      </c>
    </row>
    <row r="374" spans="1:6" s="11" customFormat="1" ht="12.75" customHeight="1">
      <c r="A374" s="36" t="s">
        <v>1146</v>
      </c>
      <c r="B374" s="36" t="s">
        <v>1147</v>
      </c>
      <c r="C374" s="37" t="s">
        <v>281</v>
      </c>
      <c r="D374" s="22">
        <f t="shared" si="5"/>
        <v>1662.3313545601727</v>
      </c>
      <c r="E374" s="28" t="s">
        <v>6433</v>
      </c>
      <c r="F374" s="24">
        <v>2156.21</v>
      </c>
    </row>
    <row r="375" spans="1:6" s="11" customFormat="1" ht="12.75" customHeight="1">
      <c r="A375" s="36" t="s">
        <v>1148</v>
      </c>
      <c r="B375" s="36" t="s">
        <v>1149</v>
      </c>
      <c r="C375" s="37" t="s">
        <v>281</v>
      </c>
      <c r="D375" s="22">
        <f t="shared" si="5"/>
        <v>1231.8556780510369</v>
      </c>
      <c r="E375" s="28" t="s">
        <v>6433</v>
      </c>
      <c r="F375" s="24">
        <v>1597.84</v>
      </c>
    </row>
    <row r="376" spans="1:6" s="11" customFormat="1" ht="12.75" customHeight="1">
      <c r="A376" s="36" t="s">
        <v>1150</v>
      </c>
      <c r="B376" s="36" t="s">
        <v>1151</v>
      </c>
      <c r="C376" s="37" t="s">
        <v>281</v>
      </c>
      <c r="D376" s="22">
        <f t="shared" si="5"/>
        <v>1321.1857219952203</v>
      </c>
      <c r="E376" s="28" t="s">
        <v>6433</v>
      </c>
      <c r="F376" s="24">
        <v>1713.71</v>
      </c>
    </row>
    <row r="377" spans="1:6" s="11" customFormat="1" ht="12.75" customHeight="1">
      <c r="A377" s="36" t="s">
        <v>1152</v>
      </c>
      <c r="B377" s="36" t="s">
        <v>1153</v>
      </c>
      <c r="C377" s="37" t="s">
        <v>281</v>
      </c>
      <c r="D377" s="22">
        <f t="shared" si="5"/>
        <v>1050.558939171999</v>
      </c>
      <c r="E377" s="28" t="s">
        <v>6433</v>
      </c>
      <c r="F377" s="24">
        <v>1362.68</v>
      </c>
    </row>
    <row r="378" spans="1:6" s="11" customFormat="1" ht="12.75" customHeight="1">
      <c r="A378" s="36" t="s">
        <v>1154</v>
      </c>
      <c r="B378" s="36" t="s">
        <v>1155</v>
      </c>
      <c r="C378" s="37" t="s">
        <v>281</v>
      </c>
      <c r="D378" s="22">
        <f t="shared" si="5"/>
        <v>937.3371366895382</v>
      </c>
      <c r="E378" s="28" t="s">
        <v>6433</v>
      </c>
      <c r="F378" s="24">
        <v>1215.82</v>
      </c>
    </row>
    <row r="379" spans="1:6" s="11" customFormat="1" ht="12.75" customHeight="1">
      <c r="A379" s="36" t="s">
        <v>1156</v>
      </c>
      <c r="B379" s="36" t="s">
        <v>1157</v>
      </c>
      <c r="C379" s="37" t="s">
        <v>281</v>
      </c>
      <c r="D379" s="22">
        <f t="shared" si="5"/>
        <v>1199.930614447614</v>
      </c>
      <c r="E379" s="28" t="s">
        <v>6433</v>
      </c>
      <c r="F379" s="24">
        <v>1556.43</v>
      </c>
    </row>
    <row r="380" spans="1:6" s="11" customFormat="1" ht="12.75" customHeight="1">
      <c r="A380" s="36" t="s">
        <v>1158</v>
      </c>
      <c r="B380" s="36" t="s">
        <v>1159</v>
      </c>
      <c r="C380" s="37" t="s">
        <v>281</v>
      </c>
      <c r="D380" s="22">
        <f t="shared" si="5"/>
        <v>937.3371366895382</v>
      </c>
      <c r="E380" s="28" t="s">
        <v>6433</v>
      </c>
      <c r="F380" s="24">
        <v>1215.82</v>
      </c>
    </row>
    <row r="381" spans="1:6" s="11" customFormat="1" ht="12.75" customHeight="1">
      <c r="A381" s="36" t="s">
        <v>1160</v>
      </c>
      <c r="B381" s="36" t="s">
        <v>1137</v>
      </c>
      <c r="C381" s="37" t="s">
        <v>537</v>
      </c>
      <c r="D381" s="22">
        <f t="shared" si="5"/>
        <v>366.35571659856606</v>
      </c>
      <c r="E381" s="28" t="s">
        <v>6433</v>
      </c>
      <c r="F381" s="24">
        <v>475.2</v>
      </c>
    </row>
    <row r="382" spans="1:6" s="11" customFormat="1" ht="12.75" customHeight="1">
      <c r="A382" s="36" t="s">
        <v>1161</v>
      </c>
      <c r="B382" s="36" t="s">
        <v>1162</v>
      </c>
      <c r="C382" s="37" t="s">
        <v>537</v>
      </c>
      <c r="D382" s="22">
        <f t="shared" si="5"/>
        <v>366.35571659856606</v>
      </c>
      <c r="E382" s="28" t="s">
        <v>6433</v>
      </c>
      <c r="F382" s="24">
        <v>475.2</v>
      </c>
    </row>
    <row r="383" spans="1:6" s="11" customFormat="1" ht="12.75" customHeight="1">
      <c r="A383" s="36" t="s">
        <v>1163</v>
      </c>
      <c r="B383" s="36" t="s">
        <v>1164</v>
      </c>
      <c r="C383" s="37" t="s">
        <v>537</v>
      </c>
      <c r="D383" s="22">
        <f t="shared" si="5"/>
        <v>366.35571659856606</v>
      </c>
      <c r="E383" s="28" t="s">
        <v>6433</v>
      </c>
      <c r="F383" s="24">
        <v>475.2</v>
      </c>
    </row>
    <row r="384" spans="1:6" s="11" customFormat="1" ht="12.75" customHeight="1">
      <c r="A384" s="36" t="s">
        <v>1165</v>
      </c>
      <c r="B384" s="36" t="s">
        <v>1166</v>
      </c>
      <c r="C384" s="37" t="s">
        <v>286</v>
      </c>
      <c r="D384" s="22">
        <f t="shared" si="5"/>
        <v>666.139850435587</v>
      </c>
      <c r="E384" s="28" t="s">
        <v>6433</v>
      </c>
      <c r="F384" s="24">
        <v>864.05</v>
      </c>
    </row>
    <row r="385" spans="1:6" s="11" customFormat="1" ht="12.75" customHeight="1">
      <c r="A385" s="36" t="s">
        <v>71</v>
      </c>
      <c r="B385" s="36" t="s">
        <v>1167</v>
      </c>
      <c r="C385" s="37" t="s">
        <v>286</v>
      </c>
      <c r="D385" s="22">
        <f t="shared" si="5"/>
        <v>296.1066995605582</v>
      </c>
      <c r="E385" s="28" t="s">
        <v>6433</v>
      </c>
      <c r="F385" s="24">
        <v>384.08</v>
      </c>
    </row>
    <row r="386" spans="1:6" s="11" customFormat="1" ht="12.75" customHeight="1">
      <c r="A386" s="36" t="s">
        <v>1168</v>
      </c>
      <c r="B386" s="36" t="s">
        <v>1169</v>
      </c>
      <c r="C386" s="37" t="s">
        <v>281</v>
      </c>
      <c r="D386" s="22">
        <f t="shared" si="5"/>
        <v>1190.3939557474366</v>
      </c>
      <c r="E386" s="28" t="s">
        <v>6433</v>
      </c>
      <c r="F386" s="24">
        <v>1544.06</v>
      </c>
    </row>
    <row r="387" spans="1:6" s="11" customFormat="1" ht="12.75" customHeight="1">
      <c r="A387" s="36" t="s">
        <v>1170</v>
      </c>
      <c r="B387" s="36" t="s">
        <v>1171</v>
      </c>
      <c r="C387" s="37" t="s">
        <v>286</v>
      </c>
      <c r="D387" s="22">
        <f t="shared" si="5"/>
        <v>434.4846195358878</v>
      </c>
      <c r="E387" s="28" t="s">
        <v>6433</v>
      </c>
      <c r="F387" s="24">
        <v>563.57</v>
      </c>
    </row>
    <row r="388" spans="1:6" s="11" customFormat="1" ht="12.75" customHeight="1">
      <c r="A388" s="36" t="s">
        <v>1172</v>
      </c>
      <c r="B388" s="36" t="s">
        <v>1173</v>
      </c>
      <c r="C388" s="37" t="s">
        <v>281</v>
      </c>
      <c r="D388" s="22">
        <f t="shared" si="5"/>
        <v>1212.6358800400897</v>
      </c>
      <c r="E388" s="28" t="s">
        <v>6433</v>
      </c>
      <c r="F388" s="24">
        <v>1572.91</v>
      </c>
    </row>
    <row r="389" spans="1:6" s="11" customFormat="1" ht="12.75" customHeight="1">
      <c r="A389" s="36" t="s">
        <v>1174</v>
      </c>
      <c r="B389" s="36" t="s">
        <v>1175</v>
      </c>
      <c r="C389" s="37" t="s">
        <v>281</v>
      </c>
      <c r="D389" s="22">
        <f t="shared" si="5"/>
        <v>1403.823914887056</v>
      </c>
      <c r="E389" s="28" t="s">
        <v>6433</v>
      </c>
      <c r="F389" s="24">
        <v>1820.9</v>
      </c>
    </row>
    <row r="390" spans="1:6" s="11" customFormat="1" ht="12.75" customHeight="1">
      <c r="A390" s="36" t="s">
        <v>1176</v>
      </c>
      <c r="B390" s="36" t="s">
        <v>1177</v>
      </c>
      <c r="C390" s="37" t="s">
        <v>281</v>
      </c>
      <c r="D390" s="22">
        <f t="shared" si="5"/>
        <v>2175.691928147406</v>
      </c>
      <c r="E390" s="28" t="s">
        <v>6433</v>
      </c>
      <c r="F390" s="24">
        <v>2822.09</v>
      </c>
    </row>
    <row r="391" spans="1:6" s="11" customFormat="1" ht="12.75" customHeight="1">
      <c r="A391" s="36" t="s">
        <v>1178</v>
      </c>
      <c r="B391" s="36" t="s">
        <v>1179</v>
      </c>
      <c r="C391" s="37" t="s">
        <v>281</v>
      </c>
      <c r="D391" s="22">
        <f t="shared" si="5"/>
        <v>1027.6154498496649</v>
      </c>
      <c r="E391" s="28" t="s">
        <v>6433</v>
      </c>
      <c r="F391" s="24">
        <v>1332.92</v>
      </c>
    </row>
    <row r="392" spans="1:6" s="11" customFormat="1" ht="12.75" customHeight="1">
      <c r="A392" s="36" t="s">
        <v>1180</v>
      </c>
      <c r="B392" s="36" t="s">
        <v>1181</v>
      </c>
      <c r="C392" s="37" t="s">
        <v>281</v>
      </c>
      <c r="D392" s="22">
        <f t="shared" si="5"/>
        <v>1221.0546603962687</v>
      </c>
      <c r="E392" s="28" t="s">
        <v>6433</v>
      </c>
      <c r="F392" s="24">
        <v>1583.83</v>
      </c>
    </row>
    <row r="393" spans="1:6" s="11" customFormat="1" ht="12.75" customHeight="1">
      <c r="A393" s="36" t="s">
        <v>1182</v>
      </c>
      <c r="B393" s="36" t="s">
        <v>1183</v>
      </c>
      <c r="C393" s="37" t="s">
        <v>281</v>
      </c>
      <c r="D393" s="22">
        <f aca="true" t="shared" si="6" ref="D393:D456">F393/$F$5</f>
        <v>1832.5495335748979</v>
      </c>
      <c r="E393" s="28" t="s">
        <v>6433</v>
      </c>
      <c r="F393" s="24">
        <v>2377</v>
      </c>
    </row>
    <row r="394" spans="1:6" s="11" customFormat="1" ht="12.75" customHeight="1">
      <c r="A394" s="36" t="s">
        <v>1184</v>
      </c>
      <c r="B394" s="36" t="s">
        <v>1185</v>
      </c>
      <c r="C394" s="37" t="s">
        <v>281</v>
      </c>
      <c r="D394" s="22">
        <f t="shared" si="6"/>
        <v>620.854213244931</v>
      </c>
      <c r="E394" s="28" t="s">
        <v>6433</v>
      </c>
      <c r="F394" s="24">
        <v>805.31</v>
      </c>
    </row>
    <row r="395" spans="1:6" s="11" customFormat="1" ht="12.75" customHeight="1">
      <c r="A395" s="36" t="s">
        <v>412</v>
      </c>
      <c r="B395" s="36" t="s">
        <v>1186</v>
      </c>
      <c r="C395" s="37" t="s">
        <v>286</v>
      </c>
      <c r="D395" s="22">
        <f t="shared" si="6"/>
        <v>1039.5806028833554</v>
      </c>
      <c r="E395" s="28" t="s">
        <v>6433</v>
      </c>
      <c r="F395" s="24">
        <v>1348.44</v>
      </c>
    </row>
    <row r="396" spans="1:6" s="11" customFormat="1" ht="12.75" customHeight="1">
      <c r="A396" s="36" t="s">
        <v>413</v>
      </c>
      <c r="B396" s="36" t="s">
        <v>1187</v>
      </c>
      <c r="C396" s="37" t="s">
        <v>281</v>
      </c>
      <c r="D396" s="22">
        <f t="shared" si="6"/>
        <v>3143.8670881196517</v>
      </c>
      <c r="E396" s="28" t="s">
        <v>6433</v>
      </c>
      <c r="F396" s="24">
        <v>4077.91</v>
      </c>
    </row>
    <row r="397" spans="1:6" s="11" customFormat="1" ht="12.75" customHeight="1">
      <c r="A397" s="36" t="s">
        <v>1188</v>
      </c>
      <c r="B397" s="36" t="s">
        <v>1189</v>
      </c>
      <c r="C397" s="37" t="s">
        <v>281</v>
      </c>
      <c r="D397" s="22">
        <f t="shared" si="6"/>
        <v>1783.6789761776272</v>
      </c>
      <c r="E397" s="28" t="s">
        <v>6433</v>
      </c>
      <c r="F397" s="24">
        <v>2313.61</v>
      </c>
    </row>
    <row r="398" spans="1:6" s="11" customFormat="1" ht="12.75" customHeight="1">
      <c r="A398" s="36" t="s">
        <v>73</v>
      </c>
      <c r="B398" s="36" t="s">
        <v>1190</v>
      </c>
      <c r="C398" s="37" t="s">
        <v>286</v>
      </c>
      <c r="D398" s="22">
        <f t="shared" si="6"/>
        <v>142.82630483386015</v>
      </c>
      <c r="E398" s="28" t="s">
        <v>6433</v>
      </c>
      <c r="F398" s="24">
        <v>185.26</v>
      </c>
    </row>
    <row r="399" spans="1:6" s="11" customFormat="1" ht="12.75" customHeight="1">
      <c r="A399" s="36" t="s">
        <v>74</v>
      </c>
      <c r="B399" s="36" t="s">
        <v>1191</v>
      </c>
      <c r="C399" s="37" t="s">
        <v>286</v>
      </c>
      <c r="D399" s="22">
        <f t="shared" si="6"/>
        <v>627.0218179014726</v>
      </c>
      <c r="E399" s="28" t="s">
        <v>6433</v>
      </c>
      <c r="F399" s="24">
        <v>813.31</v>
      </c>
    </row>
    <row r="400" spans="1:6" s="11" customFormat="1" ht="12.75" customHeight="1">
      <c r="A400" s="36" t="s">
        <v>1192</v>
      </c>
      <c r="B400" s="36" t="s">
        <v>1193</v>
      </c>
      <c r="C400" s="37" t="s">
        <v>281</v>
      </c>
      <c r="D400" s="22">
        <f t="shared" si="6"/>
        <v>2507.763472361422</v>
      </c>
      <c r="E400" s="28" t="s">
        <v>6433</v>
      </c>
      <c r="F400" s="24">
        <v>3252.82</v>
      </c>
    </row>
    <row r="401" spans="1:6" s="11" customFormat="1" ht="12.75" customHeight="1">
      <c r="A401" s="36" t="s">
        <v>1194</v>
      </c>
      <c r="B401" s="36" t="s">
        <v>1195</v>
      </c>
      <c r="C401" s="37" t="s">
        <v>286</v>
      </c>
      <c r="D401" s="22">
        <f t="shared" si="6"/>
        <v>495.2894919435665</v>
      </c>
      <c r="E401" s="28" t="s">
        <v>6433</v>
      </c>
      <c r="F401" s="24">
        <v>642.44</v>
      </c>
    </row>
    <row r="402" spans="1:6" s="11" customFormat="1" ht="12.75" customHeight="1">
      <c r="A402" s="36" t="s">
        <v>75</v>
      </c>
      <c r="B402" s="36" t="s">
        <v>1196</v>
      </c>
      <c r="C402" s="37" t="s">
        <v>286</v>
      </c>
      <c r="D402" s="22">
        <f t="shared" si="6"/>
        <v>705.4814586385013</v>
      </c>
      <c r="E402" s="28" t="s">
        <v>6433</v>
      </c>
      <c r="F402" s="24">
        <v>915.08</v>
      </c>
    </row>
    <row r="403" spans="1:6" s="11" customFormat="1" ht="12.75" customHeight="1">
      <c r="A403" s="36" t="s">
        <v>77</v>
      </c>
      <c r="B403" s="36" t="s">
        <v>1197</v>
      </c>
      <c r="C403" s="37" t="s">
        <v>281</v>
      </c>
      <c r="D403" s="22">
        <f t="shared" si="6"/>
        <v>2175.8538277696402</v>
      </c>
      <c r="E403" s="28" t="s">
        <v>6433</v>
      </c>
      <c r="F403" s="24">
        <v>2822.3</v>
      </c>
    </row>
    <row r="404" spans="1:6" s="11" customFormat="1" ht="12.75" customHeight="1">
      <c r="A404" s="36" t="s">
        <v>1198</v>
      </c>
      <c r="B404" s="36" t="s">
        <v>1199</v>
      </c>
      <c r="C404" s="37" t="s">
        <v>286</v>
      </c>
      <c r="D404" s="22">
        <f t="shared" si="6"/>
        <v>925.8576825225504</v>
      </c>
      <c r="E404" s="28" t="s">
        <v>6433</v>
      </c>
      <c r="F404" s="24">
        <v>1200.93</v>
      </c>
    </row>
    <row r="405" spans="1:6" s="11" customFormat="1" ht="12.75" customHeight="1">
      <c r="A405" s="36" t="s">
        <v>304</v>
      </c>
      <c r="B405" s="36" t="s">
        <v>1200</v>
      </c>
      <c r="C405" s="37" t="s">
        <v>286</v>
      </c>
      <c r="D405" s="22">
        <f t="shared" si="6"/>
        <v>48.56217716444377</v>
      </c>
      <c r="E405" s="28" t="s">
        <v>6433</v>
      </c>
      <c r="F405" s="24">
        <v>62.99</v>
      </c>
    </row>
    <row r="406" spans="1:6" s="11" customFormat="1" ht="12.75" customHeight="1">
      <c r="A406" s="36" t="s">
        <v>331</v>
      </c>
      <c r="B406" s="36" t="s">
        <v>1201</v>
      </c>
      <c r="C406" s="37" t="s">
        <v>281</v>
      </c>
      <c r="D406" s="22">
        <f t="shared" si="6"/>
        <v>3105.6973248014806</v>
      </c>
      <c r="E406" s="28" t="s">
        <v>6433</v>
      </c>
      <c r="F406" s="24">
        <v>4028.4</v>
      </c>
    </row>
    <row r="407" spans="1:6" s="11" customFormat="1" ht="12.75" customHeight="1">
      <c r="A407" s="36" t="s">
        <v>72</v>
      </c>
      <c r="B407" s="36" t="s">
        <v>1202</v>
      </c>
      <c r="C407" s="37" t="s">
        <v>281</v>
      </c>
      <c r="D407" s="22">
        <f t="shared" si="6"/>
        <v>2222.3961144090667</v>
      </c>
      <c r="E407" s="28" t="s">
        <v>6433</v>
      </c>
      <c r="F407" s="24">
        <v>2882.67</v>
      </c>
    </row>
    <row r="408" spans="1:6" s="11" customFormat="1" ht="12.75" customHeight="1">
      <c r="A408" s="36" t="s">
        <v>1203</v>
      </c>
      <c r="B408" s="36" t="s">
        <v>1204</v>
      </c>
      <c r="C408" s="37" t="s">
        <v>281</v>
      </c>
      <c r="D408" s="22">
        <f t="shared" si="6"/>
        <v>2002.2049186647137</v>
      </c>
      <c r="E408" s="28" t="s">
        <v>6433</v>
      </c>
      <c r="F408" s="24">
        <v>2597.06</v>
      </c>
    </row>
    <row r="409" spans="1:6" s="11" customFormat="1" ht="12.75" customHeight="1">
      <c r="A409" s="36" t="s">
        <v>1205</v>
      </c>
      <c r="B409" s="36" t="s">
        <v>1206</v>
      </c>
      <c r="C409" s="37" t="s">
        <v>281</v>
      </c>
      <c r="D409" s="22">
        <f t="shared" si="6"/>
        <v>4910.207385706576</v>
      </c>
      <c r="E409" s="28" t="s">
        <v>6433</v>
      </c>
      <c r="F409" s="24">
        <v>6369.03</v>
      </c>
    </row>
    <row r="410" spans="1:6" s="11" customFormat="1" ht="12.75" customHeight="1">
      <c r="A410" s="36" t="s">
        <v>1207</v>
      </c>
      <c r="B410" s="36" t="s">
        <v>1208</v>
      </c>
      <c r="C410" s="37" t="s">
        <v>281</v>
      </c>
      <c r="D410" s="22">
        <f t="shared" si="6"/>
        <v>1234.4692005242464</v>
      </c>
      <c r="E410" s="28" t="s">
        <v>6433</v>
      </c>
      <c r="F410" s="24">
        <v>1601.23</v>
      </c>
    </row>
    <row r="411" spans="1:6" s="11" customFormat="1" ht="12.75" customHeight="1">
      <c r="A411" s="36" t="s">
        <v>1209</v>
      </c>
      <c r="B411" s="36" t="s">
        <v>1210</v>
      </c>
      <c r="C411" s="37" t="s">
        <v>281</v>
      </c>
      <c r="D411" s="22">
        <f t="shared" si="6"/>
        <v>1570.2490170380079</v>
      </c>
      <c r="E411" s="28" t="s">
        <v>6433</v>
      </c>
      <c r="F411" s="24">
        <v>2036.77</v>
      </c>
    </row>
    <row r="412" spans="1:6" s="11" customFormat="1" ht="12.75" customHeight="1">
      <c r="A412" s="36" t="s">
        <v>1211</v>
      </c>
      <c r="B412" s="36" t="s">
        <v>1212</v>
      </c>
      <c r="C412" s="37" t="s">
        <v>537</v>
      </c>
      <c r="D412" s="22">
        <f t="shared" si="6"/>
        <v>366.35571659856606</v>
      </c>
      <c r="E412" s="28" t="s">
        <v>6433</v>
      </c>
      <c r="F412" s="24">
        <v>475.2</v>
      </c>
    </row>
    <row r="413" spans="1:6" s="11" customFormat="1" ht="12.75" customHeight="1">
      <c r="A413" s="36" t="s">
        <v>167</v>
      </c>
      <c r="B413" s="36" t="s">
        <v>1213</v>
      </c>
      <c r="C413" s="37" t="s">
        <v>281</v>
      </c>
      <c r="D413" s="22">
        <f t="shared" si="6"/>
        <v>2135.5716598566037</v>
      </c>
      <c r="E413" s="28" t="s">
        <v>6433</v>
      </c>
      <c r="F413" s="24">
        <v>2770.05</v>
      </c>
    </row>
    <row r="414" spans="1:6" s="11" customFormat="1" ht="12.75" customHeight="1">
      <c r="A414" s="36" t="s">
        <v>1214</v>
      </c>
      <c r="B414" s="36" t="s">
        <v>1215</v>
      </c>
      <c r="C414" s="37" t="s">
        <v>281</v>
      </c>
      <c r="D414" s="22">
        <f t="shared" si="6"/>
        <v>2088.4742887980883</v>
      </c>
      <c r="E414" s="28" t="s">
        <v>6433</v>
      </c>
      <c r="F414" s="24">
        <v>2708.96</v>
      </c>
    </row>
    <row r="415" spans="1:6" s="11" customFormat="1" ht="12.75" customHeight="1">
      <c r="A415" s="36" t="s">
        <v>168</v>
      </c>
      <c r="B415" s="36" t="s">
        <v>1216</v>
      </c>
      <c r="C415" s="37" t="s">
        <v>281</v>
      </c>
      <c r="D415" s="23">
        <f t="shared" si="6"/>
        <v>3357.960064759849</v>
      </c>
      <c r="E415" s="28" t="s">
        <v>6433</v>
      </c>
      <c r="F415" s="25">
        <v>4355.61</v>
      </c>
    </row>
    <row r="416" spans="1:6" s="11" customFormat="1" ht="12.75" customHeight="1">
      <c r="A416" s="36" t="s">
        <v>1217</v>
      </c>
      <c r="B416" s="36" t="s">
        <v>1218</v>
      </c>
      <c r="C416" s="37" t="s">
        <v>281</v>
      </c>
      <c r="D416" s="22">
        <f t="shared" si="6"/>
        <v>2129.1650605196205</v>
      </c>
      <c r="E416" s="28" t="s">
        <v>6433</v>
      </c>
      <c r="F416" s="24">
        <v>2761.74</v>
      </c>
    </row>
    <row r="417" spans="1:6" s="11" customFormat="1" ht="12.75" customHeight="1">
      <c r="A417" s="38" t="s">
        <v>1219</v>
      </c>
      <c r="B417" s="36" t="s">
        <v>6397</v>
      </c>
      <c r="C417" s="39" t="s">
        <v>401</v>
      </c>
      <c r="D417" s="22">
        <f t="shared" si="6"/>
        <v>196.49217485159204</v>
      </c>
      <c r="E417" s="28" t="s">
        <v>6433</v>
      </c>
      <c r="F417" s="24">
        <v>254.87</v>
      </c>
    </row>
    <row r="418" spans="1:6" s="11" customFormat="1" ht="12.75" customHeight="1">
      <c r="A418" s="36" t="s">
        <v>1220</v>
      </c>
      <c r="B418" s="36" t="s">
        <v>1221</v>
      </c>
      <c r="C418" s="37" t="s">
        <v>401</v>
      </c>
      <c r="D418" s="22">
        <f t="shared" si="6"/>
        <v>739.3261891912729</v>
      </c>
      <c r="E418" s="28" t="s">
        <v>6433</v>
      </c>
      <c r="F418" s="24">
        <v>958.98</v>
      </c>
    </row>
    <row r="419" spans="1:6" s="11" customFormat="1" ht="12.75" customHeight="1">
      <c r="A419" s="36" t="s">
        <v>1222</v>
      </c>
      <c r="B419" s="36" t="s">
        <v>1223</v>
      </c>
      <c r="C419" s="37" t="s">
        <v>401</v>
      </c>
      <c r="D419" s="22">
        <f t="shared" si="6"/>
        <v>383.393724462262</v>
      </c>
      <c r="E419" s="28" t="s">
        <v>6433</v>
      </c>
      <c r="F419" s="24">
        <v>497.3</v>
      </c>
    </row>
    <row r="420" spans="1:6" s="11" customFormat="1" ht="12.75" customHeight="1">
      <c r="A420" s="36" t="s">
        <v>1224</v>
      </c>
      <c r="B420" s="36" t="s">
        <v>1225</v>
      </c>
      <c r="C420" s="37" t="s">
        <v>401</v>
      </c>
      <c r="D420" s="22">
        <f t="shared" si="6"/>
        <v>154.40598257651686</v>
      </c>
      <c r="E420" s="28" t="s">
        <v>6433</v>
      </c>
      <c r="F420" s="24">
        <v>200.28</v>
      </c>
    </row>
    <row r="421" spans="1:6" s="11" customFormat="1" ht="12.75" customHeight="1">
      <c r="A421" s="36" t="s">
        <v>1226</v>
      </c>
      <c r="B421" s="36" t="s">
        <v>1227</v>
      </c>
      <c r="C421" s="37" t="s">
        <v>281</v>
      </c>
      <c r="D421" s="22">
        <f t="shared" si="6"/>
        <v>52.97972399969162</v>
      </c>
      <c r="E421" s="28" t="s">
        <v>6433</v>
      </c>
      <c r="F421" s="24">
        <v>68.72</v>
      </c>
    </row>
    <row r="422" spans="1:6" s="11" customFormat="1" ht="12.75" customHeight="1">
      <c r="A422" s="36" t="s">
        <v>1228</v>
      </c>
      <c r="B422" s="36" t="s">
        <v>1212</v>
      </c>
      <c r="C422" s="37" t="s">
        <v>537</v>
      </c>
      <c r="D422" s="22">
        <f t="shared" si="6"/>
        <v>366.35571659856606</v>
      </c>
      <c r="E422" s="28" t="s">
        <v>6433</v>
      </c>
      <c r="F422" s="24">
        <v>475.2</v>
      </c>
    </row>
    <row r="423" spans="1:6" s="11" customFormat="1" ht="12.75" customHeight="1">
      <c r="A423" s="36" t="s">
        <v>1229</v>
      </c>
      <c r="B423" s="36" t="s">
        <v>1230</v>
      </c>
      <c r="C423" s="37" t="s">
        <v>401</v>
      </c>
      <c r="D423" s="22">
        <f t="shared" si="6"/>
        <v>4.702798550612906</v>
      </c>
      <c r="E423" s="28" t="s">
        <v>6433</v>
      </c>
      <c r="F423" s="24">
        <v>6.1</v>
      </c>
    </row>
    <row r="424" spans="1:6" s="11" customFormat="1" ht="12.75" customHeight="1">
      <c r="A424" s="36" t="s">
        <v>1231</v>
      </c>
      <c r="B424" s="36" t="s">
        <v>626</v>
      </c>
      <c r="C424" s="37" t="s">
        <v>537</v>
      </c>
      <c r="D424" s="22">
        <f t="shared" si="6"/>
        <v>366.35571659856606</v>
      </c>
      <c r="E424" s="28" t="s">
        <v>6433</v>
      </c>
      <c r="F424" s="24">
        <v>475.2</v>
      </c>
    </row>
    <row r="425" spans="1:6" s="11" customFormat="1" ht="12.75" customHeight="1">
      <c r="A425" s="36" t="s">
        <v>1232</v>
      </c>
      <c r="B425" s="36" t="s">
        <v>1233</v>
      </c>
      <c r="C425" s="37" t="s">
        <v>281</v>
      </c>
      <c r="D425" s="22">
        <f t="shared" si="6"/>
        <v>9.713977334052888</v>
      </c>
      <c r="E425" s="28" t="s">
        <v>6433</v>
      </c>
      <c r="F425" s="24">
        <v>12.6</v>
      </c>
    </row>
    <row r="426" spans="1:6" s="11" customFormat="1" ht="12.75" customHeight="1">
      <c r="A426" s="36" t="s">
        <v>1234</v>
      </c>
      <c r="B426" s="36" t="s">
        <v>1235</v>
      </c>
      <c r="C426" s="37" t="s">
        <v>281</v>
      </c>
      <c r="D426" s="22">
        <f t="shared" si="6"/>
        <v>42.00138771104772</v>
      </c>
      <c r="E426" s="28" t="s">
        <v>6433</v>
      </c>
      <c r="F426" s="24">
        <v>54.48</v>
      </c>
    </row>
    <row r="427" spans="1:6" s="11" customFormat="1" ht="12.75" customHeight="1">
      <c r="A427" s="36" t="s">
        <v>1236</v>
      </c>
      <c r="B427" s="36" t="s">
        <v>1237</v>
      </c>
      <c r="C427" s="37" t="s">
        <v>286</v>
      </c>
      <c r="D427" s="22">
        <f t="shared" si="6"/>
        <v>1.3568730244391336</v>
      </c>
      <c r="E427" s="28" t="s">
        <v>6433</v>
      </c>
      <c r="F427" s="24">
        <v>1.76</v>
      </c>
    </row>
    <row r="428" spans="1:6" s="11" customFormat="1" ht="12.75" customHeight="1">
      <c r="A428" s="36" t="s">
        <v>1238</v>
      </c>
      <c r="B428" s="36" t="s">
        <v>1239</v>
      </c>
      <c r="C428" s="37" t="s">
        <v>286</v>
      </c>
      <c r="D428" s="22">
        <f t="shared" si="6"/>
        <v>7.77118186724231</v>
      </c>
      <c r="E428" s="28" t="s">
        <v>6433</v>
      </c>
      <c r="F428" s="24">
        <v>10.08</v>
      </c>
    </row>
    <row r="429" spans="1:6" s="11" customFormat="1" ht="12.75" customHeight="1">
      <c r="A429" s="36" t="s">
        <v>1240</v>
      </c>
      <c r="B429" s="36" t="s">
        <v>1241</v>
      </c>
      <c r="C429" s="37" t="s">
        <v>281</v>
      </c>
      <c r="D429" s="22">
        <f t="shared" si="6"/>
        <v>9.713977334052888</v>
      </c>
      <c r="E429" s="28" t="s">
        <v>6433</v>
      </c>
      <c r="F429" s="24">
        <v>12.6</v>
      </c>
    </row>
    <row r="430" spans="1:6" s="11" customFormat="1" ht="12.75" customHeight="1">
      <c r="A430" s="36" t="s">
        <v>1242</v>
      </c>
      <c r="B430" s="36" t="s">
        <v>1243</v>
      </c>
      <c r="C430" s="37" t="s">
        <v>281</v>
      </c>
      <c r="D430" s="22">
        <f t="shared" si="6"/>
        <v>3.885590933621155</v>
      </c>
      <c r="E430" s="28" t="s">
        <v>6433</v>
      </c>
      <c r="F430" s="24">
        <v>5.04</v>
      </c>
    </row>
    <row r="431" spans="1:6" s="11" customFormat="1" ht="12.75" customHeight="1">
      <c r="A431" s="36" t="s">
        <v>1244</v>
      </c>
      <c r="B431" s="36" t="s">
        <v>414</v>
      </c>
      <c r="C431" s="37" t="s">
        <v>281</v>
      </c>
      <c r="D431" s="22">
        <f t="shared" si="6"/>
        <v>3.885590933621155</v>
      </c>
      <c r="E431" s="28" t="s">
        <v>6433</v>
      </c>
      <c r="F431" s="24">
        <v>5.04</v>
      </c>
    </row>
    <row r="432" spans="1:6" s="11" customFormat="1" ht="12.75" customHeight="1">
      <c r="A432" s="36" t="s">
        <v>1245</v>
      </c>
      <c r="B432" s="36" t="s">
        <v>403</v>
      </c>
      <c r="C432" s="37" t="s">
        <v>537</v>
      </c>
      <c r="D432" s="22">
        <f t="shared" si="6"/>
        <v>366.35571659856606</v>
      </c>
      <c r="E432" s="28" t="s">
        <v>6433</v>
      </c>
      <c r="F432" s="24">
        <v>475.2</v>
      </c>
    </row>
    <row r="433" spans="1:6" s="11" customFormat="1" ht="12.75" customHeight="1">
      <c r="A433" s="36" t="s">
        <v>1246</v>
      </c>
      <c r="B433" s="36" t="s">
        <v>1247</v>
      </c>
      <c r="C433" s="37" t="s">
        <v>281</v>
      </c>
      <c r="D433" s="22">
        <f t="shared" si="6"/>
        <v>78.66779739418705</v>
      </c>
      <c r="E433" s="28" t="s">
        <v>6433</v>
      </c>
      <c r="F433" s="24">
        <v>102.04</v>
      </c>
    </row>
    <row r="434" spans="1:6" s="11" customFormat="1" ht="12.75" customHeight="1">
      <c r="A434" s="36" t="s">
        <v>1248</v>
      </c>
      <c r="B434" s="36" t="s">
        <v>1249</v>
      </c>
      <c r="C434" s="37" t="s">
        <v>281</v>
      </c>
      <c r="D434" s="22">
        <f t="shared" si="6"/>
        <v>47.15904710508057</v>
      </c>
      <c r="E434" s="28" t="s">
        <v>6433</v>
      </c>
      <c r="F434" s="24">
        <v>61.17</v>
      </c>
    </row>
    <row r="435" spans="1:6" s="11" customFormat="1" ht="12.75" customHeight="1">
      <c r="A435" s="36" t="s">
        <v>1250</v>
      </c>
      <c r="B435" s="36" t="s">
        <v>1251</v>
      </c>
      <c r="C435" s="37" t="s">
        <v>286</v>
      </c>
      <c r="D435" s="22">
        <f t="shared" si="6"/>
        <v>1.7808958445763627</v>
      </c>
      <c r="E435" s="28" t="s">
        <v>6433</v>
      </c>
      <c r="F435" s="24">
        <v>2.31</v>
      </c>
    </row>
    <row r="436" spans="1:6" s="11" customFormat="1" ht="12.75" customHeight="1">
      <c r="A436" s="36" t="s">
        <v>1252</v>
      </c>
      <c r="B436" s="36" t="s">
        <v>1253</v>
      </c>
      <c r="C436" s="37" t="s">
        <v>286</v>
      </c>
      <c r="D436" s="22">
        <f t="shared" si="6"/>
        <v>18.464266440521165</v>
      </c>
      <c r="E436" s="28" t="s">
        <v>6433</v>
      </c>
      <c r="F436" s="24">
        <v>23.95</v>
      </c>
    </row>
    <row r="437" spans="1:6" s="11" customFormat="1" ht="12.75" customHeight="1">
      <c r="A437" s="36" t="s">
        <v>1254</v>
      </c>
      <c r="B437" s="36" t="s">
        <v>1255</v>
      </c>
      <c r="C437" s="37" t="s">
        <v>281</v>
      </c>
      <c r="D437" s="22">
        <f t="shared" si="6"/>
        <v>56.8576054274921</v>
      </c>
      <c r="E437" s="28" t="s">
        <v>6433</v>
      </c>
      <c r="F437" s="24">
        <v>73.75</v>
      </c>
    </row>
    <row r="438" spans="1:6" s="11" customFormat="1" ht="12.75" customHeight="1">
      <c r="A438" s="36" t="s">
        <v>1256</v>
      </c>
      <c r="B438" s="36" t="s">
        <v>1257</v>
      </c>
      <c r="C438" s="37" t="s">
        <v>281</v>
      </c>
      <c r="D438" s="22">
        <f t="shared" si="6"/>
        <v>46.12597332510986</v>
      </c>
      <c r="E438" s="28" t="s">
        <v>6433</v>
      </c>
      <c r="F438" s="24">
        <v>59.83</v>
      </c>
    </row>
    <row r="439" spans="1:6" s="11" customFormat="1" ht="12.75" customHeight="1">
      <c r="A439" s="36" t="s">
        <v>1258</v>
      </c>
      <c r="B439" s="36" t="s">
        <v>1259</v>
      </c>
      <c r="C439" s="37" t="s">
        <v>281</v>
      </c>
      <c r="D439" s="22">
        <f t="shared" si="6"/>
        <v>6.075090586693393</v>
      </c>
      <c r="E439" s="28" t="s">
        <v>6433</v>
      </c>
      <c r="F439" s="24">
        <v>7.88</v>
      </c>
    </row>
    <row r="440" spans="1:6" s="11" customFormat="1" ht="12.75" customHeight="1">
      <c r="A440" s="36" t="s">
        <v>1260</v>
      </c>
      <c r="B440" s="36" t="s">
        <v>1261</v>
      </c>
      <c r="C440" s="37" t="s">
        <v>537</v>
      </c>
      <c r="D440" s="22">
        <f t="shared" si="6"/>
        <v>366.35571659856606</v>
      </c>
      <c r="E440" s="28" t="s">
        <v>6433</v>
      </c>
      <c r="F440" s="24">
        <v>475.2</v>
      </c>
    </row>
    <row r="441" spans="1:6" s="11" customFormat="1" ht="12.75" customHeight="1">
      <c r="A441" s="36" t="s">
        <v>1262</v>
      </c>
      <c r="B441" s="36" t="s">
        <v>1263</v>
      </c>
      <c r="C441" s="37" t="s">
        <v>401</v>
      </c>
      <c r="D441" s="22">
        <f t="shared" si="6"/>
        <v>112.21185721995222</v>
      </c>
      <c r="E441" s="28" t="s">
        <v>6433</v>
      </c>
      <c r="F441" s="24">
        <v>145.55</v>
      </c>
    </row>
    <row r="442" spans="1:6" s="11" customFormat="1" ht="12.75" customHeight="1">
      <c r="A442" s="36" t="s">
        <v>1264</v>
      </c>
      <c r="B442" s="36" t="s">
        <v>1265</v>
      </c>
      <c r="C442" s="37" t="s">
        <v>401</v>
      </c>
      <c r="D442" s="22">
        <f t="shared" si="6"/>
        <v>279.1689152725311</v>
      </c>
      <c r="E442" s="28" t="s">
        <v>6433</v>
      </c>
      <c r="F442" s="24">
        <v>362.11</v>
      </c>
    </row>
    <row r="443" spans="1:6" s="11" customFormat="1" ht="12.75" customHeight="1">
      <c r="A443" s="36" t="s">
        <v>1266</v>
      </c>
      <c r="B443" s="36" t="s">
        <v>1267</v>
      </c>
      <c r="C443" s="37" t="s">
        <v>401</v>
      </c>
      <c r="D443" s="22">
        <f t="shared" si="6"/>
        <v>236.55076709582917</v>
      </c>
      <c r="E443" s="28" t="s">
        <v>6433</v>
      </c>
      <c r="F443" s="24">
        <v>306.83</v>
      </c>
    </row>
    <row r="444" spans="1:6" s="11" customFormat="1" ht="12.75" customHeight="1">
      <c r="A444" s="36" t="s">
        <v>1268</v>
      </c>
      <c r="B444" s="36" t="s">
        <v>1269</v>
      </c>
      <c r="C444" s="37" t="s">
        <v>401</v>
      </c>
      <c r="D444" s="22">
        <f t="shared" si="6"/>
        <v>286.76277850589776</v>
      </c>
      <c r="E444" s="28" t="s">
        <v>6433</v>
      </c>
      <c r="F444" s="24">
        <v>371.96</v>
      </c>
    </row>
    <row r="445" spans="1:6" s="11" customFormat="1" ht="12.75" customHeight="1">
      <c r="A445" s="36" t="s">
        <v>1270</v>
      </c>
      <c r="B445" s="36" t="s">
        <v>1271</v>
      </c>
      <c r="C445" s="37" t="s">
        <v>401</v>
      </c>
      <c r="D445" s="22">
        <f t="shared" si="6"/>
        <v>396.970164212474</v>
      </c>
      <c r="E445" s="28" t="s">
        <v>6433</v>
      </c>
      <c r="F445" s="24">
        <v>514.91</v>
      </c>
    </row>
    <row r="446" spans="1:6" s="11" customFormat="1" ht="12.75" customHeight="1">
      <c r="A446" s="36" t="s">
        <v>1272</v>
      </c>
      <c r="B446" s="36" t="s">
        <v>1273</v>
      </c>
      <c r="C446" s="37" t="s">
        <v>401</v>
      </c>
      <c r="D446" s="22">
        <f t="shared" si="6"/>
        <v>314.2471667566109</v>
      </c>
      <c r="E446" s="28" t="s">
        <v>6433</v>
      </c>
      <c r="F446" s="24">
        <v>407.61</v>
      </c>
    </row>
    <row r="447" spans="1:6" s="11" customFormat="1" ht="12.75" customHeight="1">
      <c r="A447" s="36" t="s">
        <v>1274</v>
      </c>
      <c r="B447" s="36" t="s">
        <v>1275</v>
      </c>
      <c r="C447" s="37" t="s">
        <v>401</v>
      </c>
      <c r="D447" s="22">
        <f t="shared" si="6"/>
        <v>99.36782052270449</v>
      </c>
      <c r="E447" s="28" t="s">
        <v>6433</v>
      </c>
      <c r="F447" s="24">
        <v>128.89</v>
      </c>
    </row>
    <row r="448" spans="1:6" s="11" customFormat="1" ht="12.75" customHeight="1">
      <c r="A448" s="36" t="s">
        <v>1276</v>
      </c>
      <c r="B448" s="36" t="s">
        <v>1277</v>
      </c>
      <c r="C448" s="37" t="s">
        <v>415</v>
      </c>
      <c r="D448" s="22">
        <f t="shared" si="6"/>
        <v>178.00477989360883</v>
      </c>
      <c r="E448" s="28" t="s">
        <v>6433</v>
      </c>
      <c r="F448" s="24">
        <v>230.89</v>
      </c>
    </row>
    <row r="449" spans="1:6" s="11" customFormat="1" ht="12.75" customHeight="1">
      <c r="A449" s="36" t="s">
        <v>1278</v>
      </c>
      <c r="B449" s="36" t="s">
        <v>1279</v>
      </c>
      <c r="C449" s="37" t="s">
        <v>415</v>
      </c>
      <c r="D449" s="22">
        <f t="shared" si="6"/>
        <v>178.59070233598027</v>
      </c>
      <c r="E449" s="28" t="s">
        <v>6433</v>
      </c>
      <c r="F449" s="24">
        <v>231.65</v>
      </c>
    </row>
    <row r="450" spans="1:6" s="11" customFormat="1" ht="12.75" customHeight="1">
      <c r="A450" s="36" t="s">
        <v>1280</v>
      </c>
      <c r="B450" s="36" t="s">
        <v>1281</v>
      </c>
      <c r="C450" s="37" t="s">
        <v>415</v>
      </c>
      <c r="D450" s="22">
        <f t="shared" si="6"/>
        <v>269.8018657004086</v>
      </c>
      <c r="E450" s="28" t="s">
        <v>6433</v>
      </c>
      <c r="F450" s="24">
        <v>349.96</v>
      </c>
    </row>
    <row r="451" spans="1:6" s="11" customFormat="1" ht="12.75" customHeight="1">
      <c r="A451" s="36" t="s">
        <v>1282</v>
      </c>
      <c r="B451" s="36" t="s">
        <v>1283</v>
      </c>
      <c r="C451" s="37" t="s">
        <v>415</v>
      </c>
      <c r="D451" s="22">
        <f t="shared" si="6"/>
        <v>270.5419782591936</v>
      </c>
      <c r="E451" s="28" t="s">
        <v>6433</v>
      </c>
      <c r="F451" s="24">
        <v>350.92</v>
      </c>
    </row>
    <row r="452" spans="1:6" s="11" customFormat="1" ht="12.75" customHeight="1">
      <c r="A452" s="36" t="s">
        <v>1284</v>
      </c>
      <c r="B452" s="36" t="s">
        <v>1285</v>
      </c>
      <c r="C452" s="37" t="s">
        <v>286</v>
      </c>
      <c r="D452" s="22">
        <f t="shared" si="6"/>
        <v>37.79970703877882</v>
      </c>
      <c r="E452" s="28" t="s">
        <v>6433</v>
      </c>
      <c r="F452" s="24">
        <v>49.03</v>
      </c>
    </row>
    <row r="453" spans="1:6" s="11" customFormat="1" ht="12.75" customHeight="1">
      <c r="A453" s="36" t="s">
        <v>1286</v>
      </c>
      <c r="B453" s="36" t="s">
        <v>1287</v>
      </c>
      <c r="C453" s="37" t="s">
        <v>286</v>
      </c>
      <c r="D453" s="22">
        <f t="shared" si="6"/>
        <v>86.47752679053274</v>
      </c>
      <c r="E453" s="28" t="s">
        <v>6433</v>
      </c>
      <c r="F453" s="24">
        <v>112.17</v>
      </c>
    </row>
    <row r="454" spans="1:6" s="11" customFormat="1" ht="12.75" customHeight="1">
      <c r="A454" s="36" t="s">
        <v>1288</v>
      </c>
      <c r="B454" s="36" t="s">
        <v>1289</v>
      </c>
      <c r="C454" s="37" t="s">
        <v>415</v>
      </c>
      <c r="D454" s="22">
        <f t="shared" si="6"/>
        <v>18.27152879500424</v>
      </c>
      <c r="E454" s="28" t="s">
        <v>6433</v>
      </c>
      <c r="F454" s="24">
        <v>23.7</v>
      </c>
    </row>
    <row r="455" spans="1:6" s="11" customFormat="1" ht="12.75" customHeight="1">
      <c r="A455" s="36" t="s">
        <v>1290</v>
      </c>
      <c r="B455" s="36" t="s">
        <v>1291</v>
      </c>
      <c r="C455" s="37" t="s">
        <v>415</v>
      </c>
      <c r="D455" s="22">
        <f t="shared" si="6"/>
        <v>27.93153958831239</v>
      </c>
      <c r="E455" s="28" t="s">
        <v>6433</v>
      </c>
      <c r="F455" s="24">
        <v>36.23</v>
      </c>
    </row>
    <row r="456" spans="1:6" s="11" customFormat="1" ht="12.75" customHeight="1">
      <c r="A456" s="36" t="s">
        <v>1292</v>
      </c>
      <c r="B456" s="36" t="s">
        <v>1293</v>
      </c>
      <c r="C456" s="37" t="s">
        <v>286</v>
      </c>
      <c r="D456" s="22">
        <f t="shared" si="6"/>
        <v>6.653303523244161</v>
      </c>
      <c r="E456" s="28" t="s">
        <v>6433</v>
      </c>
      <c r="F456" s="24">
        <v>8.63</v>
      </c>
    </row>
    <row r="457" spans="1:6" s="11" customFormat="1" ht="12.75" customHeight="1">
      <c r="A457" s="36" t="s">
        <v>1294</v>
      </c>
      <c r="B457" s="36" t="s">
        <v>1295</v>
      </c>
      <c r="C457" s="37" t="s">
        <v>286</v>
      </c>
      <c r="D457" s="22">
        <f aca="true" t="shared" si="7" ref="D457:D520">F457/$F$5</f>
        <v>7.979338524400586</v>
      </c>
      <c r="E457" s="28" t="s">
        <v>6433</v>
      </c>
      <c r="F457" s="24">
        <v>10.35</v>
      </c>
    </row>
    <row r="458" spans="1:6" s="11" customFormat="1" ht="12.75" customHeight="1">
      <c r="A458" s="36" t="s">
        <v>1296</v>
      </c>
      <c r="B458" s="36" t="s">
        <v>1297</v>
      </c>
      <c r="C458" s="37" t="s">
        <v>286</v>
      </c>
      <c r="D458" s="22">
        <f t="shared" si="7"/>
        <v>9.205149949888213</v>
      </c>
      <c r="E458" s="28" t="s">
        <v>6433</v>
      </c>
      <c r="F458" s="24">
        <v>11.94</v>
      </c>
    </row>
    <row r="459" spans="1:6" s="11" customFormat="1" ht="12.75" customHeight="1">
      <c r="A459" s="36" t="s">
        <v>1298</v>
      </c>
      <c r="B459" s="36" t="s">
        <v>1299</v>
      </c>
      <c r="C459" s="37" t="s">
        <v>286</v>
      </c>
      <c r="D459" s="22">
        <f t="shared" si="7"/>
        <v>14.802251175699638</v>
      </c>
      <c r="E459" s="28" t="s">
        <v>6433</v>
      </c>
      <c r="F459" s="24">
        <v>19.2</v>
      </c>
    </row>
    <row r="460" spans="1:6" s="11" customFormat="1" ht="12.75" customHeight="1">
      <c r="A460" s="36" t="s">
        <v>1300</v>
      </c>
      <c r="B460" s="36" t="s">
        <v>1301</v>
      </c>
      <c r="C460" s="37" t="s">
        <v>286</v>
      </c>
      <c r="D460" s="22">
        <f t="shared" si="7"/>
        <v>151.69223652763858</v>
      </c>
      <c r="E460" s="28" t="s">
        <v>6433</v>
      </c>
      <c r="F460" s="24">
        <v>196.76</v>
      </c>
    </row>
    <row r="461" spans="1:6" s="11" customFormat="1" ht="12.75" customHeight="1">
      <c r="A461" s="36" t="s">
        <v>70</v>
      </c>
      <c r="B461" s="36" t="s">
        <v>1302</v>
      </c>
      <c r="C461" s="37" t="s">
        <v>281</v>
      </c>
      <c r="D461" s="22">
        <f t="shared" si="7"/>
        <v>1500.8788836635572</v>
      </c>
      <c r="E461" s="28" t="s">
        <v>6433</v>
      </c>
      <c r="F461" s="24">
        <v>1946.79</v>
      </c>
    </row>
    <row r="462" spans="1:6" s="11" customFormat="1" ht="12.75" customHeight="1">
      <c r="A462" s="36" t="s">
        <v>1303</v>
      </c>
      <c r="B462" s="36" t="s">
        <v>1304</v>
      </c>
      <c r="C462" s="37" t="s">
        <v>401</v>
      </c>
      <c r="D462" s="22">
        <f t="shared" si="7"/>
        <v>116.39811888057976</v>
      </c>
      <c r="E462" s="28" t="s">
        <v>6433</v>
      </c>
      <c r="F462" s="24">
        <v>150.98</v>
      </c>
    </row>
    <row r="463" spans="1:6" s="11" customFormat="1" ht="12.75" customHeight="1">
      <c r="A463" s="36" t="s">
        <v>1305</v>
      </c>
      <c r="B463" s="36" t="s">
        <v>1306</v>
      </c>
      <c r="C463" s="37" t="s">
        <v>281</v>
      </c>
      <c r="D463" s="22">
        <f t="shared" si="7"/>
        <v>792.1902706036543</v>
      </c>
      <c r="E463" s="28" t="s">
        <v>6433</v>
      </c>
      <c r="F463" s="24">
        <v>1027.55</v>
      </c>
    </row>
    <row r="464" spans="1:6" s="11" customFormat="1" ht="12.75" customHeight="1">
      <c r="A464" s="36" t="s">
        <v>1307</v>
      </c>
      <c r="B464" s="36" t="s">
        <v>1308</v>
      </c>
      <c r="C464" s="37" t="s">
        <v>281</v>
      </c>
      <c r="D464" s="22">
        <f t="shared" si="7"/>
        <v>1249.9961452470895</v>
      </c>
      <c r="E464" s="28" t="s">
        <v>6433</v>
      </c>
      <c r="F464" s="24">
        <v>1621.37</v>
      </c>
    </row>
    <row r="465" spans="1:6" s="11" customFormat="1" ht="12.75" customHeight="1">
      <c r="A465" s="36" t="s">
        <v>1309</v>
      </c>
      <c r="B465" s="36" t="s">
        <v>1310</v>
      </c>
      <c r="C465" s="37" t="s">
        <v>401</v>
      </c>
      <c r="D465" s="22">
        <f t="shared" si="7"/>
        <v>222.96661783979647</v>
      </c>
      <c r="E465" s="28" t="s">
        <v>6433</v>
      </c>
      <c r="F465" s="24">
        <v>289.21</v>
      </c>
    </row>
    <row r="466" spans="1:6" s="11" customFormat="1" ht="12.75" customHeight="1">
      <c r="A466" s="36" t="s">
        <v>1311</v>
      </c>
      <c r="B466" s="36" t="s">
        <v>1312</v>
      </c>
      <c r="C466" s="37" t="s">
        <v>416</v>
      </c>
      <c r="D466" s="22">
        <f t="shared" si="7"/>
        <v>209.27453550227432</v>
      </c>
      <c r="E466" s="28" t="s">
        <v>6433</v>
      </c>
      <c r="F466" s="24">
        <v>271.45</v>
      </c>
    </row>
    <row r="467" spans="1:6" s="11" customFormat="1" ht="12.75" customHeight="1">
      <c r="A467" s="36" t="s">
        <v>1313</v>
      </c>
      <c r="B467" s="36" t="s">
        <v>1314</v>
      </c>
      <c r="C467" s="37" t="s">
        <v>416</v>
      </c>
      <c r="D467" s="22">
        <f t="shared" si="7"/>
        <v>116.69878960758616</v>
      </c>
      <c r="E467" s="28" t="s">
        <v>6433</v>
      </c>
      <c r="F467" s="24">
        <v>151.37</v>
      </c>
    </row>
    <row r="468" spans="1:6" s="11" customFormat="1" ht="12.75" customHeight="1">
      <c r="A468" s="36" t="s">
        <v>1315</v>
      </c>
      <c r="B468" s="36" t="s">
        <v>1316</v>
      </c>
      <c r="C468" s="37" t="s">
        <v>416</v>
      </c>
      <c r="D468" s="22">
        <f t="shared" si="7"/>
        <v>99.0286022665947</v>
      </c>
      <c r="E468" s="28" t="s">
        <v>6433</v>
      </c>
      <c r="F468" s="24">
        <v>128.45</v>
      </c>
    </row>
    <row r="469" spans="1:6" s="11" customFormat="1" ht="12.75" customHeight="1">
      <c r="A469" s="36" t="s">
        <v>1317</v>
      </c>
      <c r="B469" s="36" t="s">
        <v>1318</v>
      </c>
      <c r="C469" s="37" t="s">
        <v>281</v>
      </c>
      <c r="D469" s="22">
        <f t="shared" si="7"/>
        <v>129.07254644977257</v>
      </c>
      <c r="E469" s="28" t="s">
        <v>6433</v>
      </c>
      <c r="F469" s="24">
        <v>167.42</v>
      </c>
    </row>
    <row r="470" spans="1:6" s="11" customFormat="1" ht="12.75" customHeight="1">
      <c r="A470" s="36" t="s">
        <v>1319</v>
      </c>
      <c r="B470" s="36" t="s">
        <v>1320</v>
      </c>
      <c r="C470" s="37" t="s">
        <v>281</v>
      </c>
      <c r="D470" s="22">
        <f t="shared" si="7"/>
        <v>20.468737953897158</v>
      </c>
      <c r="E470" s="28" t="s">
        <v>6433</v>
      </c>
      <c r="F470" s="24">
        <v>26.55</v>
      </c>
    </row>
    <row r="471" spans="1:6" s="11" customFormat="1" ht="12.75" customHeight="1">
      <c r="A471" s="36" t="s">
        <v>1321</v>
      </c>
      <c r="B471" s="36" t="s">
        <v>1322</v>
      </c>
      <c r="C471" s="37" t="s">
        <v>281</v>
      </c>
      <c r="D471" s="22">
        <f t="shared" si="7"/>
        <v>15.457559170457175</v>
      </c>
      <c r="E471" s="28" t="s">
        <v>6433</v>
      </c>
      <c r="F471" s="24">
        <v>20.05</v>
      </c>
    </row>
    <row r="472" spans="1:6" s="11" customFormat="1" ht="12.75" customHeight="1">
      <c r="A472" s="36" t="s">
        <v>1323</v>
      </c>
      <c r="B472" s="36" t="s">
        <v>1324</v>
      </c>
      <c r="C472" s="37" t="s">
        <v>281</v>
      </c>
      <c r="D472" s="22">
        <f t="shared" si="7"/>
        <v>19.33544059825765</v>
      </c>
      <c r="E472" s="28" t="s">
        <v>6433</v>
      </c>
      <c r="F472" s="24">
        <v>25.08</v>
      </c>
    </row>
    <row r="473" spans="1:6" s="11" customFormat="1" ht="12.75" customHeight="1">
      <c r="A473" s="36" t="s">
        <v>1325</v>
      </c>
      <c r="B473" s="36" t="s">
        <v>1326</v>
      </c>
      <c r="C473" s="37" t="s">
        <v>281</v>
      </c>
      <c r="D473" s="22">
        <f t="shared" si="7"/>
        <v>19.33544059825765</v>
      </c>
      <c r="E473" s="28" t="s">
        <v>6433</v>
      </c>
      <c r="F473" s="24">
        <v>25.08</v>
      </c>
    </row>
    <row r="474" spans="1:6" s="11" customFormat="1" ht="12.75" customHeight="1">
      <c r="A474" s="36" t="s">
        <v>1327</v>
      </c>
      <c r="B474" s="36" t="s">
        <v>1328</v>
      </c>
      <c r="C474" s="37" t="s">
        <v>281</v>
      </c>
      <c r="D474" s="22">
        <f t="shared" si="7"/>
        <v>112.40459486546914</v>
      </c>
      <c r="E474" s="28" t="s">
        <v>6433</v>
      </c>
      <c r="F474" s="24">
        <v>145.8</v>
      </c>
    </row>
    <row r="475" spans="1:6" s="11" customFormat="1" ht="12.75" customHeight="1">
      <c r="A475" s="36" t="s">
        <v>1329</v>
      </c>
      <c r="B475" s="36" t="s">
        <v>1330</v>
      </c>
      <c r="C475" s="37" t="s">
        <v>416</v>
      </c>
      <c r="D475" s="22">
        <f t="shared" si="7"/>
        <v>219.2506360342302</v>
      </c>
      <c r="E475" s="28" t="s">
        <v>6433</v>
      </c>
      <c r="F475" s="24">
        <v>284.39</v>
      </c>
    </row>
    <row r="476" spans="1:6" s="11" customFormat="1" ht="12.75" customHeight="1">
      <c r="A476" s="36" t="s">
        <v>1331</v>
      </c>
      <c r="B476" s="36" t="s">
        <v>1332</v>
      </c>
      <c r="C476" s="37" t="s">
        <v>286</v>
      </c>
      <c r="D476" s="22">
        <f t="shared" si="7"/>
        <v>29.95143011332974</v>
      </c>
      <c r="E476" s="28" t="s">
        <v>6433</v>
      </c>
      <c r="F476" s="24">
        <v>38.85</v>
      </c>
    </row>
    <row r="477" spans="1:6" s="11" customFormat="1" ht="12.75" customHeight="1">
      <c r="A477" s="36" t="s">
        <v>1333</v>
      </c>
      <c r="B477" s="36" t="s">
        <v>1334</v>
      </c>
      <c r="C477" s="37" t="s">
        <v>1335</v>
      </c>
      <c r="D477" s="22">
        <f t="shared" si="7"/>
        <v>18.379461876493718</v>
      </c>
      <c r="E477" s="28" t="s">
        <v>6433</v>
      </c>
      <c r="F477" s="24">
        <v>23.84</v>
      </c>
    </row>
    <row r="478" spans="1:6" s="11" customFormat="1" ht="12.75" customHeight="1">
      <c r="A478" s="36" t="s">
        <v>1336</v>
      </c>
      <c r="B478" s="36" t="s">
        <v>1337</v>
      </c>
      <c r="C478" s="37" t="s">
        <v>281</v>
      </c>
      <c r="D478" s="22">
        <f t="shared" si="7"/>
        <v>18.433428417238456</v>
      </c>
      <c r="E478" s="28" t="s">
        <v>6433</v>
      </c>
      <c r="F478" s="24">
        <v>23.91</v>
      </c>
    </row>
    <row r="479" spans="1:6" s="11" customFormat="1" ht="12.75" customHeight="1">
      <c r="A479" s="36" t="s">
        <v>1338</v>
      </c>
      <c r="B479" s="36" t="s">
        <v>1339</v>
      </c>
      <c r="C479" s="37" t="s">
        <v>281</v>
      </c>
      <c r="D479" s="22">
        <f t="shared" si="7"/>
        <v>17.608511294426027</v>
      </c>
      <c r="E479" s="28" t="s">
        <v>6433</v>
      </c>
      <c r="F479" s="24">
        <v>22.84</v>
      </c>
    </row>
    <row r="480" spans="1:6" s="11" customFormat="1" ht="12.75" customHeight="1">
      <c r="A480" s="36" t="s">
        <v>1340</v>
      </c>
      <c r="B480" s="36" t="s">
        <v>1341</v>
      </c>
      <c r="C480" s="37" t="s">
        <v>281</v>
      </c>
      <c r="D480" s="22">
        <f t="shared" si="7"/>
        <v>209.27453550227432</v>
      </c>
      <c r="E480" s="28" t="s">
        <v>6433</v>
      </c>
      <c r="F480" s="24">
        <v>271.45</v>
      </c>
    </row>
    <row r="481" spans="1:6" s="11" customFormat="1" ht="12.75" customHeight="1">
      <c r="A481" s="36" t="s">
        <v>1342</v>
      </c>
      <c r="B481" s="36" t="s">
        <v>1343</v>
      </c>
      <c r="C481" s="37" t="s">
        <v>281</v>
      </c>
      <c r="D481" s="22">
        <f t="shared" si="7"/>
        <v>51.175699637653224</v>
      </c>
      <c r="E481" s="28" t="s">
        <v>6433</v>
      </c>
      <c r="F481" s="24">
        <v>66.38</v>
      </c>
    </row>
    <row r="482" spans="1:6" s="11" customFormat="1" ht="12.75" customHeight="1">
      <c r="A482" s="36" t="s">
        <v>1344</v>
      </c>
      <c r="B482" s="36" t="s">
        <v>1345</v>
      </c>
      <c r="C482" s="37" t="s">
        <v>537</v>
      </c>
      <c r="D482" s="22">
        <f t="shared" si="7"/>
        <v>366.35571659856606</v>
      </c>
      <c r="E482" s="28" t="s">
        <v>6433</v>
      </c>
      <c r="F482" s="24">
        <v>475.2</v>
      </c>
    </row>
    <row r="483" spans="1:6" s="11" customFormat="1" ht="12.75" customHeight="1">
      <c r="A483" s="36" t="s">
        <v>1346</v>
      </c>
      <c r="B483" s="36" t="s">
        <v>1347</v>
      </c>
      <c r="C483" s="37" t="s">
        <v>281</v>
      </c>
      <c r="D483" s="22">
        <f t="shared" si="7"/>
        <v>195.31262046102847</v>
      </c>
      <c r="E483" s="28" t="s">
        <v>6433</v>
      </c>
      <c r="F483" s="24">
        <v>253.34</v>
      </c>
    </row>
    <row r="484" spans="1:6" s="11" customFormat="1" ht="12.75" customHeight="1">
      <c r="A484" s="36" t="s">
        <v>1348</v>
      </c>
      <c r="B484" s="36" t="s">
        <v>1349</v>
      </c>
      <c r="C484" s="37" t="s">
        <v>281</v>
      </c>
      <c r="D484" s="22">
        <f t="shared" si="7"/>
        <v>199.98458098835863</v>
      </c>
      <c r="E484" s="28" t="s">
        <v>6433</v>
      </c>
      <c r="F484" s="24">
        <v>259.4</v>
      </c>
    </row>
    <row r="485" spans="1:6" s="11" customFormat="1" ht="12.75" customHeight="1">
      <c r="A485" s="36" t="s">
        <v>1350</v>
      </c>
      <c r="B485" s="36" t="s">
        <v>1351</v>
      </c>
      <c r="C485" s="37" t="s">
        <v>281</v>
      </c>
      <c r="D485" s="22">
        <f t="shared" si="7"/>
        <v>213.3914116105158</v>
      </c>
      <c r="E485" s="28" t="s">
        <v>6433</v>
      </c>
      <c r="F485" s="24">
        <v>276.79</v>
      </c>
    </row>
    <row r="486" spans="1:6" s="11" customFormat="1" ht="12.75" customHeight="1">
      <c r="A486" s="36" t="s">
        <v>1352</v>
      </c>
      <c r="B486" s="36" t="s">
        <v>1353</v>
      </c>
      <c r="C486" s="37" t="s">
        <v>281</v>
      </c>
      <c r="D486" s="22">
        <f t="shared" si="7"/>
        <v>191.23429188189039</v>
      </c>
      <c r="E486" s="28" t="s">
        <v>6433</v>
      </c>
      <c r="F486" s="24">
        <v>248.05</v>
      </c>
    </row>
    <row r="487" spans="1:6" s="11" customFormat="1" ht="12.75" customHeight="1">
      <c r="A487" s="36" t="s">
        <v>1354</v>
      </c>
      <c r="B487" s="36" t="s">
        <v>1355</v>
      </c>
      <c r="C487" s="37" t="s">
        <v>281</v>
      </c>
      <c r="D487" s="22">
        <f t="shared" si="7"/>
        <v>191.78166679515843</v>
      </c>
      <c r="E487" s="28" t="s">
        <v>6433</v>
      </c>
      <c r="F487" s="24">
        <v>248.76</v>
      </c>
    </row>
    <row r="488" spans="1:6" s="11" customFormat="1" ht="12.75" customHeight="1">
      <c r="A488" s="36" t="s">
        <v>1356</v>
      </c>
      <c r="B488" s="36" t="s">
        <v>1357</v>
      </c>
      <c r="C488" s="37" t="s">
        <v>281</v>
      </c>
      <c r="D488" s="22">
        <f t="shared" si="7"/>
        <v>203.0760928224501</v>
      </c>
      <c r="E488" s="28" t="s">
        <v>6433</v>
      </c>
      <c r="F488" s="24">
        <v>263.41</v>
      </c>
    </row>
    <row r="489" spans="1:6" s="11" customFormat="1" ht="12.75" customHeight="1">
      <c r="A489" s="36" t="s">
        <v>1358</v>
      </c>
      <c r="B489" s="36" t="s">
        <v>1359</v>
      </c>
      <c r="C489" s="37" t="s">
        <v>281</v>
      </c>
      <c r="D489" s="22">
        <f t="shared" si="7"/>
        <v>482.7075784442218</v>
      </c>
      <c r="E489" s="28" t="s">
        <v>6433</v>
      </c>
      <c r="F489" s="24">
        <v>626.12</v>
      </c>
    </row>
    <row r="490" spans="1:6" s="11" customFormat="1" ht="12.75" customHeight="1">
      <c r="A490" s="36" t="s">
        <v>1360</v>
      </c>
      <c r="B490" s="36" t="s">
        <v>1361</v>
      </c>
      <c r="C490" s="37" t="s">
        <v>281</v>
      </c>
      <c r="D490" s="22">
        <f t="shared" si="7"/>
        <v>482.7075784442218</v>
      </c>
      <c r="E490" s="28" t="s">
        <v>6433</v>
      </c>
      <c r="F490" s="24">
        <v>626.12</v>
      </c>
    </row>
    <row r="491" spans="1:6" s="11" customFormat="1" ht="12.75" customHeight="1">
      <c r="A491" s="36" t="s">
        <v>1362</v>
      </c>
      <c r="B491" s="36" t="s">
        <v>1363</v>
      </c>
      <c r="C491" s="37" t="s">
        <v>281</v>
      </c>
      <c r="D491" s="22">
        <f t="shared" si="7"/>
        <v>521.8256109783364</v>
      </c>
      <c r="E491" s="28" t="s">
        <v>6433</v>
      </c>
      <c r="F491" s="24">
        <v>676.86</v>
      </c>
    </row>
    <row r="492" spans="1:6" s="11" customFormat="1" ht="12.75" customHeight="1">
      <c r="A492" s="36" t="s">
        <v>1364</v>
      </c>
      <c r="B492" s="36" t="s">
        <v>1365</v>
      </c>
      <c r="C492" s="37" t="s">
        <v>401</v>
      </c>
      <c r="D492" s="22">
        <f t="shared" si="7"/>
        <v>580.7647829774112</v>
      </c>
      <c r="E492" s="28" t="s">
        <v>6433</v>
      </c>
      <c r="F492" s="24">
        <v>753.31</v>
      </c>
    </row>
    <row r="493" spans="1:6" s="11" customFormat="1" ht="12.75" customHeight="1">
      <c r="A493" s="36" t="s">
        <v>1366</v>
      </c>
      <c r="B493" s="36" t="s">
        <v>1367</v>
      </c>
      <c r="C493" s="37" t="s">
        <v>415</v>
      </c>
      <c r="D493" s="22">
        <f t="shared" si="7"/>
        <v>85.08210623699021</v>
      </c>
      <c r="E493" s="28" t="s">
        <v>6433</v>
      </c>
      <c r="F493" s="24">
        <v>110.36</v>
      </c>
    </row>
    <row r="494" spans="1:6" s="11" customFormat="1" ht="12.75" customHeight="1">
      <c r="A494" s="36" t="s">
        <v>1368</v>
      </c>
      <c r="B494" s="36" t="s">
        <v>1369</v>
      </c>
      <c r="C494" s="37" t="s">
        <v>1335</v>
      </c>
      <c r="D494" s="22">
        <f t="shared" si="7"/>
        <v>92.66825996453628</v>
      </c>
      <c r="E494" s="28" t="s">
        <v>6433</v>
      </c>
      <c r="F494" s="24">
        <v>120.2</v>
      </c>
    </row>
    <row r="495" spans="1:6" s="11" customFormat="1" ht="12.75" customHeight="1">
      <c r="A495" s="36" t="s">
        <v>1370</v>
      </c>
      <c r="B495" s="36" t="s">
        <v>1371</v>
      </c>
      <c r="C495" s="37" t="s">
        <v>281</v>
      </c>
      <c r="D495" s="22">
        <f t="shared" si="7"/>
        <v>650.4047490555855</v>
      </c>
      <c r="E495" s="28" t="s">
        <v>6433</v>
      </c>
      <c r="F495" s="24">
        <v>843.64</v>
      </c>
    </row>
    <row r="496" spans="1:6" s="11" customFormat="1" ht="12.75" customHeight="1">
      <c r="A496" s="36" t="s">
        <v>1372</v>
      </c>
      <c r="B496" s="36" t="s">
        <v>1373</v>
      </c>
      <c r="C496" s="37" t="s">
        <v>401</v>
      </c>
      <c r="D496" s="22">
        <f t="shared" si="7"/>
        <v>66.81057744198597</v>
      </c>
      <c r="E496" s="28" t="s">
        <v>6433</v>
      </c>
      <c r="F496" s="24">
        <v>86.66</v>
      </c>
    </row>
    <row r="497" spans="1:6" s="11" customFormat="1" ht="12.75" customHeight="1">
      <c r="A497" s="36" t="s">
        <v>1374</v>
      </c>
      <c r="B497" s="36" t="s">
        <v>1375</v>
      </c>
      <c r="C497" s="37" t="s">
        <v>401</v>
      </c>
      <c r="D497" s="22">
        <f t="shared" si="7"/>
        <v>540.3515534654229</v>
      </c>
      <c r="E497" s="28" t="s">
        <v>6433</v>
      </c>
      <c r="F497" s="24">
        <v>700.89</v>
      </c>
    </row>
    <row r="498" spans="1:6" s="11" customFormat="1" ht="12.75" customHeight="1">
      <c r="A498" s="36" t="s">
        <v>1376</v>
      </c>
      <c r="B498" s="36" t="s">
        <v>1377</v>
      </c>
      <c r="C498" s="37" t="s">
        <v>281</v>
      </c>
      <c r="D498" s="22">
        <f t="shared" si="7"/>
        <v>101.44167758846659</v>
      </c>
      <c r="E498" s="28" t="s">
        <v>6433</v>
      </c>
      <c r="F498" s="24">
        <v>131.58</v>
      </c>
    </row>
    <row r="499" spans="1:6" s="11" customFormat="1" ht="12.75" customHeight="1">
      <c r="A499" s="36" t="s">
        <v>1378</v>
      </c>
      <c r="B499" s="36" t="s">
        <v>1379</v>
      </c>
      <c r="C499" s="37" t="s">
        <v>415</v>
      </c>
      <c r="D499" s="22">
        <f t="shared" si="7"/>
        <v>95.47452008326268</v>
      </c>
      <c r="E499" s="28" t="s">
        <v>6433</v>
      </c>
      <c r="F499" s="24">
        <v>123.84</v>
      </c>
    </row>
    <row r="500" spans="1:6" s="11" customFormat="1" ht="12.75" customHeight="1">
      <c r="A500" s="36" t="s">
        <v>1380</v>
      </c>
      <c r="B500" s="36" t="s">
        <v>1381</v>
      </c>
      <c r="C500" s="37" t="s">
        <v>281</v>
      </c>
      <c r="D500" s="22">
        <f t="shared" si="7"/>
        <v>14.385937861383086</v>
      </c>
      <c r="E500" s="28" t="s">
        <v>6433</v>
      </c>
      <c r="F500" s="24">
        <v>18.66</v>
      </c>
    </row>
    <row r="501" spans="1:6" s="11" customFormat="1" ht="12.75" customHeight="1">
      <c r="A501" s="36" t="s">
        <v>1382</v>
      </c>
      <c r="B501" s="36" t="s">
        <v>1383</v>
      </c>
      <c r="C501" s="37" t="s">
        <v>281</v>
      </c>
      <c r="D501" s="22">
        <f t="shared" si="7"/>
        <v>19.967620075553157</v>
      </c>
      <c r="E501" s="28" t="s">
        <v>6433</v>
      </c>
      <c r="F501" s="24">
        <v>25.9</v>
      </c>
    </row>
    <row r="502" spans="1:6" s="11" customFormat="1" ht="12.75" customHeight="1">
      <c r="A502" s="36" t="s">
        <v>1384</v>
      </c>
      <c r="B502" s="36" t="s">
        <v>1385</v>
      </c>
      <c r="C502" s="37" t="s">
        <v>281</v>
      </c>
      <c r="D502" s="22">
        <f t="shared" si="7"/>
        <v>28.00863464651916</v>
      </c>
      <c r="E502" s="28" t="s">
        <v>6433</v>
      </c>
      <c r="F502" s="24">
        <v>36.33</v>
      </c>
    </row>
    <row r="503" spans="1:6" s="11" customFormat="1" ht="12.75" customHeight="1">
      <c r="A503" s="36" t="s">
        <v>1386</v>
      </c>
      <c r="B503" s="36" t="s">
        <v>1387</v>
      </c>
      <c r="C503" s="37" t="s">
        <v>281</v>
      </c>
      <c r="D503" s="22">
        <f t="shared" si="7"/>
        <v>32.69601418549071</v>
      </c>
      <c r="E503" s="28" t="s">
        <v>6433</v>
      </c>
      <c r="F503" s="24">
        <v>42.41</v>
      </c>
    </row>
    <row r="504" spans="1:6" s="11" customFormat="1" ht="12.75" customHeight="1">
      <c r="A504" s="36" t="s">
        <v>1388</v>
      </c>
      <c r="B504" s="36" t="s">
        <v>1389</v>
      </c>
      <c r="C504" s="37" t="s">
        <v>281</v>
      </c>
      <c r="D504" s="22">
        <f t="shared" si="7"/>
        <v>16.305604810731634</v>
      </c>
      <c r="E504" s="28" t="s">
        <v>6433</v>
      </c>
      <c r="F504" s="24">
        <v>21.15</v>
      </c>
    </row>
    <row r="505" spans="1:6" s="11" customFormat="1" ht="12.75" customHeight="1">
      <c r="A505" s="36" t="s">
        <v>1390</v>
      </c>
      <c r="B505" s="36" t="s">
        <v>1391</v>
      </c>
      <c r="C505" s="37" t="s">
        <v>281</v>
      </c>
      <c r="D505" s="22">
        <f t="shared" si="7"/>
        <v>7.9176624778351705</v>
      </c>
      <c r="E505" s="28" t="s">
        <v>6433</v>
      </c>
      <c r="F505" s="24">
        <v>10.27</v>
      </c>
    </row>
    <row r="506" spans="1:6" s="11" customFormat="1" ht="12.75" customHeight="1">
      <c r="A506" s="36" t="s">
        <v>1392</v>
      </c>
      <c r="B506" s="36" t="s">
        <v>1393</v>
      </c>
      <c r="C506" s="37" t="s">
        <v>281</v>
      </c>
      <c r="D506" s="22">
        <f t="shared" si="7"/>
        <v>10.762470125664946</v>
      </c>
      <c r="E506" s="28" t="s">
        <v>6433</v>
      </c>
      <c r="F506" s="24">
        <v>13.96</v>
      </c>
    </row>
    <row r="507" spans="1:6" s="11" customFormat="1" ht="12.75" customHeight="1">
      <c r="A507" s="36" t="s">
        <v>1394</v>
      </c>
      <c r="B507" s="36" t="s">
        <v>1395</v>
      </c>
      <c r="C507" s="37" t="s">
        <v>281</v>
      </c>
      <c r="D507" s="22">
        <f t="shared" si="7"/>
        <v>11.109397887595406</v>
      </c>
      <c r="E507" s="28" t="s">
        <v>6433</v>
      </c>
      <c r="F507" s="24">
        <v>14.41</v>
      </c>
    </row>
    <row r="508" spans="1:6" s="11" customFormat="1" ht="12.75" customHeight="1">
      <c r="A508" s="36" t="s">
        <v>1396</v>
      </c>
      <c r="B508" s="36" t="s">
        <v>1397</v>
      </c>
      <c r="C508" s="37" t="s">
        <v>537</v>
      </c>
      <c r="D508" s="22">
        <f t="shared" si="7"/>
        <v>366.35571659856606</v>
      </c>
      <c r="E508" s="28" t="s">
        <v>6433</v>
      </c>
      <c r="F508" s="24">
        <v>475.2</v>
      </c>
    </row>
    <row r="509" spans="1:6" s="11" customFormat="1" ht="12.75" customHeight="1">
      <c r="A509" s="36" t="s">
        <v>1398</v>
      </c>
      <c r="B509" s="36" t="s">
        <v>1399</v>
      </c>
      <c r="C509" s="37" t="s">
        <v>286</v>
      </c>
      <c r="D509" s="22">
        <f t="shared" si="7"/>
        <v>226.5207000231285</v>
      </c>
      <c r="E509" s="28" t="s">
        <v>6433</v>
      </c>
      <c r="F509" s="24">
        <v>293.82</v>
      </c>
    </row>
    <row r="510" spans="1:6" s="11" customFormat="1" ht="12.75" customHeight="1">
      <c r="A510" s="36" t="s">
        <v>1400</v>
      </c>
      <c r="B510" s="36" t="s">
        <v>1401</v>
      </c>
      <c r="C510" s="37" t="s">
        <v>537</v>
      </c>
      <c r="D510" s="22">
        <f t="shared" si="7"/>
        <v>366.35571659856606</v>
      </c>
      <c r="E510" s="28" t="s">
        <v>6433</v>
      </c>
      <c r="F510" s="24">
        <v>475.2</v>
      </c>
    </row>
    <row r="511" spans="1:6" s="11" customFormat="1" ht="12.75" customHeight="1">
      <c r="A511" s="36" t="s">
        <v>1402</v>
      </c>
      <c r="B511" s="36" t="s">
        <v>1403</v>
      </c>
      <c r="C511" s="37" t="s">
        <v>281</v>
      </c>
      <c r="D511" s="22">
        <f t="shared" si="7"/>
        <v>338.940713900239</v>
      </c>
      <c r="E511" s="28" t="s">
        <v>6433</v>
      </c>
      <c r="F511" s="24">
        <v>439.64</v>
      </c>
    </row>
    <row r="512" spans="1:6" s="11" customFormat="1" ht="12.75" customHeight="1">
      <c r="A512" s="36" t="s">
        <v>1404</v>
      </c>
      <c r="B512" s="36" t="s">
        <v>1405</v>
      </c>
      <c r="C512" s="37" t="s">
        <v>281</v>
      </c>
      <c r="D512" s="22">
        <f t="shared" si="7"/>
        <v>705.6587772723768</v>
      </c>
      <c r="E512" s="28" t="s">
        <v>6433</v>
      </c>
      <c r="F512" s="24">
        <v>915.31</v>
      </c>
    </row>
    <row r="513" spans="1:6" s="11" customFormat="1" ht="12.75" customHeight="1">
      <c r="A513" s="36" t="s">
        <v>1406</v>
      </c>
      <c r="B513" s="36" t="s">
        <v>1407</v>
      </c>
      <c r="C513" s="37" t="s">
        <v>281</v>
      </c>
      <c r="D513" s="22">
        <f t="shared" si="7"/>
        <v>921.7022588852055</v>
      </c>
      <c r="E513" s="28" t="s">
        <v>6433</v>
      </c>
      <c r="F513" s="24">
        <v>1195.54</v>
      </c>
    </row>
    <row r="514" spans="1:6" s="11" customFormat="1" ht="12.75" customHeight="1">
      <c r="A514" s="36" t="s">
        <v>1408</v>
      </c>
      <c r="B514" s="36" t="s">
        <v>1409</v>
      </c>
      <c r="C514" s="37" t="s">
        <v>281</v>
      </c>
      <c r="D514" s="22">
        <f t="shared" si="7"/>
        <v>725.3103076092823</v>
      </c>
      <c r="E514" s="28" t="s">
        <v>6433</v>
      </c>
      <c r="F514" s="24">
        <v>940.8</v>
      </c>
    </row>
    <row r="515" spans="1:6" s="11" customFormat="1" ht="12.75" customHeight="1">
      <c r="A515" s="36" t="s">
        <v>1410</v>
      </c>
      <c r="B515" s="36" t="s">
        <v>1411</v>
      </c>
      <c r="C515" s="37" t="s">
        <v>281</v>
      </c>
      <c r="D515" s="22">
        <f t="shared" si="7"/>
        <v>1382.322103153188</v>
      </c>
      <c r="E515" s="28" t="s">
        <v>6433</v>
      </c>
      <c r="F515" s="24">
        <v>1793.01</v>
      </c>
    </row>
    <row r="516" spans="1:6" s="11" customFormat="1" ht="12.75" customHeight="1">
      <c r="A516" s="36" t="s">
        <v>1412</v>
      </c>
      <c r="B516" s="36" t="s">
        <v>1413</v>
      </c>
      <c r="C516" s="37" t="s">
        <v>281</v>
      </c>
      <c r="D516" s="22">
        <f t="shared" si="7"/>
        <v>1676.9100300670727</v>
      </c>
      <c r="E516" s="28" t="s">
        <v>6433</v>
      </c>
      <c r="F516" s="24">
        <v>2175.12</v>
      </c>
    </row>
    <row r="517" spans="1:6" s="11" customFormat="1" ht="12.75" customHeight="1">
      <c r="A517" s="36" t="s">
        <v>1414</v>
      </c>
      <c r="B517" s="36" t="s">
        <v>1415</v>
      </c>
      <c r="C517" s="37" t="s">
        <v>281</v>
      </c>
      <c r="D517" s="22">
        <f t="shared" si="7"/>
        <v>572.8008634646519</v>
      </c>
      <c r="E517" s="28" t="s">
        <v>6433</v>
      </c>
      <c r="F517" s="24">
        <v>742.98</v>
      </c>
    </row>
    <row r="518" spans="1:6" s="11" customFormat="1" ht="12.75" customHeight="1">
      <c r="A518" s="36" t="s">
        <v>1416</v>
      </c>
      <c r="B518" s="36" t="s">
        <v>1417</v>
      </c>
      <c r="C518" s="37" t="s">
        <v>281</v>
      </c>
      <c r="D518" s="22">
        <f t="shared" si="7"/>
        <v>1127.4458407216098</v>
      </c>
      <c r="E518" s="28" t="s">
        <v>6433</v>
      </c>
      <c r="F518" s="24">
        <v>1462.41</v>
      </c>
    </row>
    <row r="519" spans="1:6" s="11" customFormat="1" ht="12.75" customHeight="1">
      <c r="A519" s="36" t="s">
        <v>1418</v>
      </c>
      <c r="B519" s="36" t="s">
        <v>1419</v>
      </c>
      <c r="C519" s="37" t="s">
        <v>401</v>
      </c>
      <c r="D519" s="22">
        <f t="shared" si="7"/>
        <v>583.2318248400278</v>
      </c>
      <c r="E519" s="28" t="s">
        <v>6433</v>
      </c>
      <c r="F519" s="24">
        <v>756.51</v>
      </c>
    </row>
    <row r="520" spans="1:6" s="11" customFormat="1" ht="12.75" customHeight="1">
      <c r="A520" s="36" t="s">
        <v>1420</v>
      </c>
      <c r="B520" s="36" t="s">
        <v>1421</v>
      </c>
      <c r="C520" s="37" t="s">
        <v>281</v>
      </c>
      <c r="D520" s="22">
        <f t="shared" si="7"/>
        <v>1822.0800246704189</v>
      </c>
      <c r="E520" s="28" t="s">
        <v>6433</v>
      </c>
      <c r="F520" s="24">
        <v>2363.42</v>
      </c>
    </row>
    <row r="521" spans="1:6" s="11" customFormat="1" ht="12.75" customHeight="1">
      <c r="A521" s="36" t="s">
        <v>1422</v>
      </c>
      <c r="B521" s="36" t="s">
        <v>1423</v>
      </c>
      <c r="C521" s="37" t="s">
        <v>281</v>
      </c>
      <c r="D521" s="22">
        <f aca="true" t="shared" si="8" ref="D521:D584">F521/$F$5</f>
        <v>3514.1006861460187</v>
      </c>
      <c r="E521" s="28" t="s">
        <v>6433</v>
      </c>
      <c r="F521" s="24">
        <v>4558.14</v>
      </c>
    </row>
    <row r="522" spans="1:6" s="11" customFormat="1" ht="12.75" customHeight="1">
      <c r="A522" s="36" t="s">
        <v>1424</v>
      </c>
      <c r="B522" s="36" t="s">
        <v>1425</v>
      </c>
      <c r="C522" s="37" t="s">
        <v>281</v>
      </c>
      <c r="D522" s="22">
        <f t="shared" si="8"/>
        <v>340.76786677973945</v>
      </c>
      <c r="E522" s="28" t="s">
        <v>6433</v>
      </c>
      <c r="F522" s="24">
        <v>442.01</v>
      </c>
    </row>
    <row r="523" spans="1:6" s="11" customFormat="1" ht="12.75" customHeight="1">
      <c r="A523" s="36" t="s">
        <v>417</v>
      </c>
      <c r="B523" s="36" t="s">
        <v>1426</v>
      </c>
      <c r="C523" s="37" t="s">
        <v>281</v>
      </c>
      <c r="D523" s="22">
        <f t="shared" si="8"/>
        <v>614.9410222804719</v>
      </c>
      <c r="E523" s="28" t="s">
        <v>6433</v>
      </c>
      <c r="F523" s="24">
        <v>797.64</v>
      </c>
    </row>
    <row r="524" spans="1:6" s="11" customFormat="1" ht="12.75" customHeight="1">
      <c r="A524" s="36" t="s">
        <v>1427</v>
      </c>
      <c r="B524" s="36" t="s">
        <v>1428</v>
      </c>
      <c r="C524" s="37" t="s">
        <v>281</v>
      </c>
      <c r="D524" s="22">
        <f t="shared" si="8"/>
        <v>2059.332356795929</v>
      </c>
      <c r="E524" s="28" t="s">
        <v>6433</v>
      </c>
      <c r="F524" s="24">
        <v>2671.16</v>
      </c>
    </row>
    <row r="525" spans="1:6" s="11" customFormat="1" ht="12.75" customHeight="1">
      <c r="A525" s="36" t="s">
        <v>1429</v>
      </c>
      <c r="B525" s="36" t="s">
        <v>1430</v>
      </c>
      <c r="C525" s="37" t="s">
        <v>281</v>
      </c>
      <c r="D525" s="22">
        <f t="shared" si="8"/>
        <v>2443.1346850666873</v>
      </c>
      <c r="E525" s="28" t="s">
        <v>6433</v>
      </c>
      <c r="F525" s="24">
        <v>3168.99</v>
      </c>
    </row>
    <row r="526" spans="1:6" s="11" customFormat="1" ht="12.75" customHeight="1">
      <c r="A526" s="36" t="s">
        <v>1431</v>
      </c>
      <c r="B526" s="36" t="s">
        <v>1432</v>
      </c>
      <c r="C526" s="37" t="s">
        <v>281</v>
      </c>
      <c r="D526" s="22">
        <f t="shared" si="8"/>
        <v>1735.5176933158584</v>
      </c>
      <c r="E526" s="28" t="s">
        <v>6433</v>
      </c>
      <c r="F526" s="24">
        <v>2251.14</v>
      </c>
    </row>
    <row r="527" spans="1:6" s="11" customFormat="1" ht="12.75" customHeight="1">
      <c r="A527" s="36" t="s">
        <v>1433</v>
      </c>
      <c r="B527" s="36" t="s">
        <v>1434</v>
      </c>
      <c r="C527" s="37" t="s">
        <v>401</v>
      </c>
      <c r="D527" s="22">
        <f t="shared" si="8"/>
        <v>622.3729858916043</v>
      </c>
      <c r="E527" s="28" t="s">
        <v>6433</v>
      </c>
      <c r="F527" s="24">
        <v>807.28</v>
      </c>
    </row>
    <row r="528" spans="1:6" s="11" customFormat="1" ht="12.75" customHeight="1">
      <c r="A528" s="36" t="s">
        <v>1435</v>
      </c>
      <c r="B528" s="36" t="s">
        <v>1436</v>
      </c>
      <c r="C528" s="37" t="s">
        <v>401</v>
      </c>
      <c r="D528" s="22">
        <f t="shared" si="8"/>
        <v>566.8568344769101</v>
      </c>
      <c r="E528" s="28" t="s">
        <v>6433</v>
      </c>
      <c r="F528" s="24">
        <v>735.27</v>
      </c>
    </row>
    <row r="529" spans="1:6" s="11" customFormat="1" ht="12.75" customHeight="1">
      <c r="A529" s="36" t="s">
        <v>329</v>
      </c>
      <c r="B529" s="36" t="s">
        <v>1437</v>
      </c>
      <c r="C529" s="37" t="s">
        <v>401</v>
      </c>
      <c r="D529" s="22">
        <f t="shared" si="8"/>
        <v>640.0740112558785</v>
      </c>
      <c r="E529" s="28" t="s">
        <v>6433</v>
      </c>
      <c r="F529" s="24">
        <v>830.24</v>
      </c>
    </row>
    <row r="530" spans="1:6" s="11" customFormat="1" ht="12.75" customHeight="1">
      <c r="A530" s="36" t="s">
        <v>1438</v>
      </c>
      <c r="B530" s="36" t="s">
        <v>1439</v>
      </c>
      <c r="C530" s="37" t="s">
        <v>281</v>
      </c>
      <c r="D530" s="22">
        <f t="shared" si="8"/>
        <v>3267.8667797394187</v>
      </c>
      <c r="E530" s="28" t="s">
        <v>6433</v>
      </c>
      <c r="F530" s="24">
        <v>4238.75</v>
      </c>
    </row>
    <row r="531" spans="1:6" s="11" customFormat="1" ht="12.75" customHeight="1">
      <c r="A531" s="36" t="s">
        <v>1440</v>
      </c>
      <c r="B531" s="36" t="s">
        <v>1441</v>
      </c>
      <c r="C531" s="37" t="s">
        <v>401</v>
      </c>
      <c r="D531" s="22">
        <f t="shared" si="8"/>
        <v>156.0943643512451</v>
      </c>
      <c r="E531" s="28" t="s">
        <v>6433</v>
      </c>
      <c r="F531" s="24">
        <v>202.47</v>
      </c>
    </row>
    <row r="532" spans="1:6" s="11" customFormat="1" ht="12.75" customHeight="1">
      <c r="A532" s="36" t="s">
        <v>1442</v>
      </c>
      <c r="B532" s="36" t="s">
        <v>1443</v>
      </c>
      <c r="C532" s="37" t="s">
        <v>401</v>
      </c>
      <c r="D532" s="22">
        <f t="shared" si="8"/>
        <v>1422.3113098450392</v>
      </c>
      <c r="E532" s="28" t="s">
        <v>6433</v>
      </c>
      <c r="F532" s="24">
        <v>1844.88</v>
      </c>
    </row>
    <row r="533" spans="1:6" s="11" customFormat="1" ht="12.75" customHeight="1">
      <c r="A533" s="36" t="s">
        <v>418</v>
      </c>
      <c r="B533" s="36" t="s">
        <v>1444</v>
      </c>
      <c r="C533" s="37" t="s">
        <v>281</v>
      </c>
      <c r="D533" s="22">
        <f t="shared" si="8"/>
        <v>461.43705188497415</v>
      </c>
      <c r="E533" s="28" t="s">
        <v>6433</v>
      </c>
      <c r="F533" s="24">
        <v>598.53</v>
      </c>
    </row>
    <row r="534" spans="1:6" s="11" customFormat="1" ht="12.75" customHeight="1">
      <c r="A534" s="36" t="s">
        <v>1445</v>
      </c>
      <c r="B534" s="36" t="s">
        <v>1446</v>
      </c>
      <c r="C534" s="37" t="s">
        <v>401</v>
      </c>
      <c r="D534" s="22">
        <f t="shared" si="8"/>
        <v>657.8983887132836</v>
      </c>
      <c r="E534" s="28" t="s">
        <v>6433</v>
      </c>
      <c r="F534" s="24">
        <v>853.36</v>
      </c>
    </row>
    <row r="535" spans="1:6" s="11" customFormat="1" ht="12.75" customHeight="1">
      <c r="A535" s="36" t="s">
        <v>1447</v>
      </c>
      <c r="B535" s="36" t="s">
        <v>1448</v>
      </c>
      <c r="C535" s="37" t="s">
        <v>281</v>
      </c>
      <c r="D535" s="22">
        <f t="shared" si="8"/>
        <v>709.2899545139156</v>
      </c>
      <c r="E535" s="28" t="s">
        <v>6433</v>
      </c>
      <c r="F535" s="24">
        <v>920.02</v>
      </c>
    </row>
    <row r="536" spans="1:6" s="11" customFormat="1" ht="12.75" customHeight="1">
      <c r="A536" s="36" t="s">
        <v>1449</v>
      </c>
      <c r="B536" s="36" t="s">
        <v>1450</v>
      </c>
      <c r="C536" s="37" t="s">
        <v>281</v>
      </c>
      <c r="D536" s="22">
        <f t="shared" si="8"/>
        <v>776.9331585845348</v>
      </c>
      <c r="E536" s="28" t="s">
        <v>6433</v>
      </c>
      <c r="F536" s="24">
        <v>1007.76</v>
      </c>
    </row>
    <row r="537" spans="1:6" s="11" customFormat="1" ht="12.75" customHeight="1">
      <c r="A537" s="36" t="s">
        <v>1451</v>
      </c>
      <c r="B537" s="36" t="s">
        <v>1452</v>
      </c>
      <c r="C537" s="37" t="s">
        <v>281</v>
      </c>
      <c r="D537" s="22">
        <f t="shared" si="8"/>
        <v>1318.256109783363</v>
      </c>
      <c r="E537" s="28" t="s">
        <v>6433</v>
      </c>
      <c r="F537" s="24">
        <v>1709.91</v>
      </c>
    </row>
    <row r="538" spans="1:6" s="11" customFormat="1" ht="12.75" customHeight="1">
      <c r="A538" s="36" t="s">
        <v>1453</v>
      </c>
      <c r="B538" s="36" t="s">
        <v>1454</v>
      </c>
      <c r="C538" s="37" t="s">
        <v>281</v>
      </c>
      <c r="D538" s="22">
        <f t="shared" si="8"/>
        <v>1519.6129828078022</v>
      </c>
      <c r="E538" s="28" t="s">
        <v>6433</v>
      </c>
      <c r="F538" s="24">
        <v>1971.09</v>
      </c>
    </row>
    <row r="539" spans="1:6" s="11" customFormat="1" ht="12.75" customHeight="1">
      <c r="A539" s="36" t="s">
        <v>1455</v>
      </c>
      <c r="B539" s="36" t="s">
        <v>1456</v>
      </c>
      <c r="C539" s="37" t="s">
        <v>401</v>
      </c>
      <c r="D539" s="22">
        <f t="shared" si="8"/>
        <v>848.0379307686378</v>
      </c>
      <c r="E539" s="28" t="s">
        <v>6433</v>
      </c>
      <c r="F539" s="24">
        <v>1099.99</v>
      </c>
    </row>
    <row r="540" spans="1:6" s="11" customFormat="1" ht="12.75" customHeight="1">
      <c r="A540" s="36" t="s">
        <v>1457</v>
      </c>
      <c r="B540" s="36" t="s">
        <v>1458</v>
      </c>
      <c r="C540" s="37" t="s">
        <v>281</v>
      </c>
      <c r="D540" s="22">
        <f t="shared" si="8"/>
        <v>899.3138539819598</v>
      </c>
      <c r="E540" s="28" t="s">
        <v>6433</v>
      </c>
      <c r="F540" s="24">
        <v>1166.5</v>
      </c>
    </row>
    <row r="541" spans="1:6" s="11" customFormat="1" ht="12.75" customHeight="1">
      <c r="A541" s="36" t="s">
        <v>1459</v>
      </c>
      <c r="B541" s="36" t="s">
        <v>1460</v>
      </c>
      <c r="C541" s="37" t="s">
        <v>281</v>
      </c>
      <c r="D541" s="22">
        <f t="shared" si="8"/>
        <v>380.7570734715905</v>
      </c>
      <c r="E541" s="28" t="s">
        <v>6433</v>
      </c>
      <c r="F541" s="24">
        <v>493.88</v>
      </c>
    </row>
    <row r="542" spans="1:6" s="11" customFormat="1" ht="12.75" customHeight="1">
      <c r="A542" s="36" t="s">
        <v>1461</v>
      </c>
      <c r="B542" s="36" t="s">
        <v>1462</v>
      </c>
      <c r="C542" s="37" t="s">
        <v>281</v>
      </c>
      <c r="D542" s="22">
        <f t="shared" si="8"/>
        <v>410.30760928224504</v>
      </c>
      <c r="E542" s="28" t="s">
        <v>6433</v>
      </c>
      <c r="F542" s="24">
        <v>532.21</v>
      </c>
    </row>
    <row r="543" spans="1:6" s="11" customFormat="1" ht="12.75" customHeight="1">
      <c r="A543" s="36" t="s">
        <v>385</v>
      </c>
      <c r="B543" s="36" t="s">
        <v>1463</v>
      </c>
      <c r="C543" s="37" t="s">
        <v>281</v>
      </c>
      <c r="D543" s="22">
        <f t="shared" si="8"/>
        <v>1964.4283401433968</v>
      </c>
      <c r="E543" s="28" t="s">
        <v>6433</v>
      </c>
      <c r="F543" s="24">
        <v>2548.06</v>
      </c>
    </row>
    <row r="544" spans="1:6" s="11" customFormat="1" ht="12.75" customHeight="1">
      <c r="A544" s="36" t="s">
        <v>1464</v>
      </c>
      <c r="B544" s="36" t="s">
        <v>1465</v>
      </c>
      <c r="C544" s="37" t="s">
        <v>281</v>
      </c>
      <c r="D544" s="22">
        <f t="shared" si="8"/>
        <v>1576.886901549611</v>
      </c>
      <c r="E544" s="28" t="s">
        <v>6433</v>
      </c>
      <c r="F544" s="24">
        <v>2045.38</v>
      </c>
    </row>
    <row r="545" spans="1:6" s="11" customFormat="1" ht="12.75" customHeight="1">
      <c r="A545" s="36" t="s">
        <v>384</v>
      </c>
      <c r="B545" s="36" t="s">
        <v>1466</v>
      </c>
      <c r="C545" s="37" t="s">
        <v>281</v>
      </c>
      <c r="D545" s="22">
        <f t="shared" si="8"/>
        <v>834.6542286639428</v>
      </c>
      <c r="E545" s="28" t="s">
        <v>6433</v>
      </c>
      <c r="F545" s="24">
        <v>1082.63</v>
      </c>
    </row>
    <row r="546" spans="1:6" s="11" customFormat="1" ht="12.75" customHeight="1">
      <c r="A546" s="36" t="s">
        <v>1467</v>
      </c>
      <c r="B546" s="36" t="s">
        <v>1468</v>
      </c>
      <c r="C546" s="37" t="s">
        <v>281</v>
      </c>
      <c r="D546" s="22">
        <f t="shared" si="8"/>
        <v>532.6266286331047</v>
      </c>
      <c r="E546" s="28" t="s">
        <v>6433</v>
      </c>
      <c r="F546" s="24">
        <v>690.87</v>
      </c>
    </row>
    <row r="547" spans="1:6" s="11" customFormat="1" ht="12.75" customHeight="1">
      <c r="A547" s="36" t="s">
        <v>1469</v>
      </c>
      <c r="B547" s="36" t="s">
        <v>1470</v>
      </c>
      <c r="C547" s="37" t="s">
        <v>281</v>
      </c>
      <c r="D547" s="22">
        <f t="shared" si="8"/>
        <v>970.2258885205459</v>
      </c>
      <c r="E547" s="28" t="s">
        <v>6433</v>
      </c>
      <c r="F547" s="24">
        <v>1258.48</v>
      </c>
    </row>
    <row r="548" spans="1:6" s="11" customFormat="1" ht="12.75" customHeight="1">
      <c r="A548" s="36" t="s">
        <v>1471</v>
      </c>
      <c r="B548" s="36" t="s">
        <v>1472</v>
      </c>
      <c r="C548" s="37" t="s">
        <v>401</v>
      </c>
      <c r="D548" s="22">
        <f t="shared" si="8"/>
        <v>677.3032148639272</v>
      </c>
      <c r="E548" s="28" t="s">
        <v>6433</v>
      </c>
      <c r="F548" s="24">
        <v>878.53</v>
      </c>
    </row>
    <row r="549" spans="1:6" s="11" customFormat="1" ht="12.75" customHeight="1">
      <c r="A549" s="36" t="s">
        <v>1473</v>
      </c>
      <c r="B549" s="36" t="s">
        <v>1474</v>
      </c>
      <c r="C549" s="37" t="s">
        <v>401</v>
      </c>
      <c r="D549" s="22">
        <f t="shared" si="8"/>
        <v>632.5803715981806</v>
      </c>
      <c r="E549" s="28" t="s">
        <v>6433</v>
      </c>
      <c r="F549" s="24">
        <v>820.52</v>
      </c>
    </row>
    <row r="550" spans="1:6" s="11" customFormat="1" ht="12.75" customHeight="1">
      <c r="A550" s="36" t="s">
        <v>1475</v>
      </c>
      <c r="B550" s="36" t="s">
        <v>1476</v>
      </c>
      <c r="C550" s="37" t="s">
        <v>401</v>
      </c>
      <c r="D550" s="22">
        <f t="shared" si="8"/>
        <v>595.1198828155116</v>
      </c>
      <c r="E550" s="28" t="s">
        <v>6433</v>
      </c>
      <c r="F550" s="24">
        <v>771.93</v>
      </c>
    </row>
    <row r="551" spans="1:6" s="11" customFormat="1" ht="12.75" customHeight="1">
      <c r="A551" s="36" t="s">
        <v>1477</v>
      </c>
      <c r="B551" s="36" t="s">
        <v>1478</v>
      </c>
      <c r="C551" s="37" t="s">
        <v>401</v>
      </c>
      <c r="D551" s="22">
        <f t="shared" si="8"/>
        <v>167.99784133837022</v>
      </c>
      <c r="E551" s="28" t="s">
        <v>6433</v>
      </c>
      <c r="F551" s="24">
        <v>217.91</v>
      </c>
    </row>
    <row r="552" spans="1:6" s="11" customFormat="1" ht="12.75" customHeight="1">
      <c r="A552" s="36" t="s">
        <v>1479</v>
      </c>
      <c r="B552" s="36" t="s">
        <v>1480</v>
      </c>
      <c r="C552" s="37" t="s">
        <v>401</v>
      </c>
      <c r="D552" s="22">
        <f t="shared" si="8"/>
        <v>205.99799552848663</v>
      </c>
      <c r="E552" s="28" t="s">
        <v>6433</v>
      </c>
      <c r="F552" s="24">
        <v>267.2</v>
      </c>
    </row>
    <row r="553" spans="1:6" s="11" customFormat="1" ht="12.75" customHeight="1">
      <c r="A553" s="36" t="s">
        <v>1481</v>
      </c>
      <c r="B553" s="36" t="s">
        <v>1482</v>
      </c>
      <c r="C553" s="37" t="s">
        <v>401</v>
      </c>
      <c r="D553" s="22">
        <f t="shared" si="8"/>
        <v>205.99799552848663</v>
      </c>
      <c r="E553" s="28" t="s">
        <v>6433</v>
      </c>
      <c r="F553" s="24">
        <v>267.2</v>
      </c>
    </row>
    <row r="554" spans="1:6" s="11" customFormat="1" ht="12.75" customHeight="1">
      <c r="A554" s="36" t="s">
        <v>1483</v>
      </c>
      <c r="B554" s="36" t="s">
        <v>1484</v>
      </c>
      <c r="C554" s="37" t="s">
        <v>401</v>
      </c>
      <c r="D554" s="22">
        <f t="shared" si="8"/>
        <v>205.99799552848663</v>
      </c>
      <c r="E554" s="28" t="s">
        <v>6433</v>
      </c>
      <c r="F554" s="24">
        <v>267.2</v>
      </c>
    </row>
    <row r="555" spans="1:6" s="11" customFormat="1" ht="12.75" customHeight="1">
      <c r="A555" s="36" t="s">
        <v>1485</v>
      </c>
      <c r="B555" s="36" t="s">
        <v>1486</v>
      </c>
      <c r="C555" s="37" t="s">
        <v>401</v>
      </c>
      <c r="D555" s="22">
        <f t="shared" si="8"/>
        <v>272.50019273764553</v>
      </c>
      <c r="E555" s="28" t="s">
        <v>6433</v>
      </c>
      <c r="F555" s="24">
        <v>353.46</v>
      </c>
    </row>
    <row r="556" spans="1:6" s="11" customFormat="1" ht="12.75" customHeight="1">
      <c r="A556" s="36" t="s">
        <v>419</v>
      </c>
      <c r="B556" s="36" t="s">
        <v>1487</v>
      </c>
      <c r="C556" s="37" t="s">
        <v>401</v>
      </c>
      <c r="D556" s="22">
        <f t="shared" si="8"/>
        <v>205.99799552848663</v>
      </c>
      <c r="E556" s="28" t="s">
        <v>6433</v>
      </c>
      <c r="F556" s="24">
        <v>267.2</v>
      </c>
    </row>
    <row r="557" spans="1:6" s="11" customFormat="1" ht="12.75" customHeight="1">
      <c r="A557" s="36" t="s">
        <v>1488</v>
      </c>
      <c r="B557" s="36" t="s">
        <v>1489</v>
      </c>
      <c r="C557" s="37" t="s">
        <v>401</v>
      </c>
      <c r="D557" s="22">
        <f t="shared" si="8"/>
        <v>167.99784133837022</v>
      </c>
      <c r="E557" s="28" t="s">
        <v>6433</v>
      </c>
      <c r="F557" s="24">
        <v>217.91</v>
      </c>
    </row>
    <row r="558" spans="1:6" s="11" customFormat="1" ht="12.75" customHeight="1">
      <c r="A558" s="36" t="s">
        <v>1490</v>
      </c>
      <c r="B558" s="36" t="s">
        <v>1491</v>
      </c>
      <c r="C558" s="37" t="s">
        <v>401</v>
      </c>
      <c r="D558" s="22">
        <f t="shared" si="8"/>
        <v>272.50019273764553</v>
      </c>
      <c r="E558" s="28" t="s">
        <v>6433</v>
      </c>
      <c r="F558" s="24">
        <v>353.46</v>
      </c>
    </row>
    <row r="559" spans="1:6" s="11" customFormat="1" ht="12.75" customHeight="1">
      <c r="A559" s="36" t="s">
        <v>1492</v>
      </c>
      <c r="B559" s="36" t="s">
        <v>1493</v>
      </c>
      <c r="C559" s="37" t="s">
        <v>537</v>
      </c>
      <c r="D559" s="22">
        <f t="shared" si="8"/>
        <v>366.35571659856606</v>
      </c>
      <c r="E559" s="28" t="s">
        <v>6433</v>
      </c>
      <c r="F559" s="24">
        <v>475.2</v>
      </c>
    </row>
    <row r="560" spans="1:6" s="11" customFormat="1" ht="12.75" customHeight="1">
      <c r="A560" s="36" t="s">
        <v>325</v>
      </c>
      <c r="B560" s="36" t="s">
        <v>1494</v>
      </c>
      <c r="C560" s="37" t="s">
        <v>281</v>
      </c>
      <c r="D560" s="22">
        <f t="shared" si="8"/>
        <v>1568.7071158738727</v>
      </c>
      <c r="E560" s="28" t="s">
        <v>6433</v>
      </c>
      <c r="F560" s="24">
        <v>2034.77</v>
      </c>
    </row>
    <row r="561" spans="1:6" s="11" customFormat="1" ht="12.75" customHeight="1">
      <c r="A561" s="36" t="s">
        <v>1495</v>
      </c>
      <c r="B561" s="36" t="s">
        <v>1496</v>
      </c>
      <c r="C561" s="37" t="s">
        <v>281</v>
      </c>
      <c r="D561" s="22">
        <f t="shared" si="8"/>
        <v>4408.249171228124</v>
      </c>
      <c r="E561" s="28" t="s">
        <v>6433</v>
      </c>
      <c r="F561" s="24">
        <v>5717.94</v>
      </c>
    </row>
    <row r="562" spans="1:6" s="11" customFormat="1" ht="12.75" customHeight="1">
      <c r="A562" s="36" t="s">
        <v>1497</v>
      </c>
      <c r="B562" s="36" t="s">
        <v>1498</v>
      </c>
      <c r="C562" s="37" t="s">
        <v>281</v>
      </c>
      <c r="D562" s="22">
        <f t="shared" si="8"/>
        <v>1512.3197903014418</v>
      </c>
      <c r="E562" s="28" t="s">
        <v>6433</v>
      </c>
      <c r="F562" s="24">
        <v>1961.63</v>
      </c>
    </row>
    <row r="563" spans="1:6" s="11" customFormat="1" ht="12.75" customHeight="1">
      <c r="A563" s="36" t="s">
        <v>1499</v>
      </c>
      <c r="B563" s="36" t="s">
        <v>1500</v>
      </c>
      <c r="C563" s="37" t="s">
        <v>281</v>
      </c>
      <c r="D563" s="22">
        <f t="shared" si="8"/>
        <v>1777.6424331200374</v>
      </c>
      <c r="E563" s="28" t="s">
        <v>6433</v>
      </c>
      <c r="F563" s="24">
        <v>2305.78</v>
      </c>
    </row>
    <row r="564" spans="1:6" s="11" customFormat="1" ht="12.75" customHeight="1">
      <c r="A564" s="36" t="s">
        <v>81</v>
      </c>
      <c r="B564" s="36" t="s">
        <v>1501</v>
      </c>
      <c r="C564" s="37" t="s">
        <v>281</v>
      </c>
      <c r="D564" s="22">
        <f t="shared" si="8"/>
        <v>2037.4527792768486</v>
      </c>
      <c r="E564" s="28" t="s">
        <v>6433</v>
      </c>
      <c r="F564" s="24">
        <v>2642.78</v>
      </c>
    </row>
    <row r="565" spans="1:6" s="11" customFormat="1" ht="12.75" customHeight="1">
      <c r="A565" s="36" t="s">
        <v>1502</v>
      </c>
      <c r="B565" s="36" t="s">
        <v>1503</v>
      </c>
      <c r="C565" s="37" t="s">
        <v>281</v>
      </c>
      <c r="D565" s="22">
        <f t="shared" si="8"/>
        <v>1677.549919050189</v>
      </c>
      <c r="E565" s="28" t="s">
        <v>6433</v>
      </c>
      <c r="F565" s="24">
        <v>2175.95</v>
      </c>
    </row>
    <row r="566" spans="1:6" s="11" customFormat="1" ht="12.75" customHeight="1">
      <c r="A566" s="36" t="s">
        <v>420</v>
      </c>
      <c r="B566" s="36" t="s">
        <v>1504</v>
      </c>
      <c r="C566" s="37" t="s">
        <v>401</v>
      </c>
      <c r="D566" s="22">
        <f t="shared" si="8"/>
        <v>969.7093516305605</v>
      </c>
      <c r="E566" s="28" t="s">
        <v>6433</v>
      </c>
      <c r="F566" s="24">
        <v>1257.81</v>
      </c>
    </row>
    <row r="567" spans="1:6" s="11" customFormat="1" ht="12.75" customHeight="1">
      <c r="A567" s="36" t="s">
        <v>1505</v>
      </c>
      <c r="B567" s="36" t="s">
        <v>1506</v>
      </c>
      <c r="C567" s="37" t="s">
        <v>281</v>
      </c>
      <c r="D567" s="22">
        <f t="shared" si="8"/>
        <v>3067.674042093902</v>
      </c>
      <c r="E567" s="28" t="s">
        <v>6433</v>
      </c>
      <c r="F567" s="24">
        <v>3979.08</v>
      </c>
    </row>
    <row r="568" spans="1:6" s="11" customFormat="1" ht="12.75" customHeight="1">
      <c r="A568" s="36" t="s">
        <v>1507</v>
      </c>
      <c r="B568" s="36" t="s">
        <v>1508</v>
      </c>
      <c r="C568" s="37" t="s">
        <v>281</v>
      </c>
      <c r="D568" s="22">
        <f t="shared" si="8"/>
        <v>2360.057050343073</v>
      </c>
      <c r="E568" s="28" t="s">
        <v>6433</v>
      </c>
      <c r="F568" s="24">
        <v>3061.23</v>
      </c>
    </row>
    <row r="569" spans="1:6" s="11" customFormat="1" ht="12.75" customHeight="1">
      <c r="A569" s="36" t="s">
        <v>1509</v>
      </c>
      <c r="B569" s="36" t="s">
        <v>1510</v>
      </c>
      <c r="C569" s="37" t="s">
        <v>281</v>
      </c>
      <c r="D569" s="22">
        <f t="shared" si="8"/>
        <v>1948.9553619612982</v>
      </c>
      <c r="E569" s="28" t="s">
        <v>6433</v>
      </c>
      <c r="F569" s="24">
        <v>2527.99</v>
      </c>
    </row>
    <row r="570" spans="1:6" s="11" customFormat="1" ht="12.75" customHeight="1">
      <c r="A570" s="36" t="s">
        <v>1511</v>
      </c>
      <c r="B570" s="36" t="s">
        <v>1512</v>
      </c>
      <c r="C570" s="37" t="s">
        <v>281</v>
      </c>
      <c r="D570" s="22">
        <f t="shared" si="8"/>
        <v>4174.327345617146</v>
      </c>
      <c r="E570" s="28" t="s">
        <v>6433</v>
      </c>
      <c r="F570" s="24">
        <v>5414.52</v>
      </c>
    </row>
    <row r="571" spans="1:6" s="11" customFormat="1" ht="12.75" customHeight="1">
      <c r="A571" s="36" t="s">
        <v>1513</v>
      </c>
      <c r="B571" s="36" t="s">
        <v>1514</v>
      </c>
      <c r="C571" s="37" t="s">
        <v>281</v>
      </c>
      <c r="D571" s="22">
        <f t="shared" si="8"/>
        <v>2488.404903245702</v>
      </c>
      <c r="E571" s="28" t="s">
        <v>6433</v>
      </c>
      <c r="F571" s="24">
        <v>3227.71</v>
      </c>
    </row>
    <row r="572" spans="1:6" s="11" customFormat="1" ht="12.75" customHeight="1">
      <c r="A572" s="36" t="s">
        <v>1515</v>
      </c>
      <c r="B572" s="36" t="s">
        <v>1516</v>
      </c>
      <c r="C572" s="37" t="s">
        <v>281</v>
      </c>
      <c r="D572" s="22">
        <f t="shared" si="8"/>
        <v>1705.0728548300056</v>
      </c>
      <c r="E572" s="28" t="s">
        <v>6433</v>
      </c>
      <c r="F572" s="24">
        <v>2211.65</v>
      </c>
    </row>
    <row r="573" spans="1:6" s="11" customFormat="1" ht="12.75" customHeight="1">
      <c r="A573" s="36" t="s">
        <v>1517</v>
      </c>
      <c r="B573" s="36" t="s">
        <v>1518</v>
      </c>
      <c r="C573" s="37" t="s">
        <v>281</v>
      </c>
      <c r="D573" s="22">
        <f t="shared" si="8"/>
        <v>2016.9763318171306</v>
      </c>
      <c r="E573" s="28" t="s">
        <v>6433</v>
      </c>
      <c r="F573" s="24">
        <v>2616.22</v>
      </c>
    </row>
    <row r="574" spans="1:6" s="11" customFormat="1" ht="12.75" customHeight="1">
      <c r="A574" s="36" t="s">
        <v>1519</v>
      </c>
      <c r="B574" s="36" t="s">
        <v>1520</v>
      </c>
      <c r="C574" s="37" t="s">
        <v>281</v>
      </c>
      <c r="D574" s="22">
        <f t="shared" si="8"/>
        <v>1935.8569115719683</v>
      </c>
      <c r="E574" s="28" t="s">
        <v>6433</v>
      </c>
      <c r="F574" s="24">
        <v>2511</v>
      </c>
    </row>
    <row r="575" spans="1:6" s="11" customFormat="1" ht="12.75" customHeight="1">
      <c r="A575" s="36" t="s">
        <v>80</v>
      </c>
      <c r="B575" s="36" t="s">
        <v>1521</v>
      </c>
      <c r="C575" s="37" t="s">
        <v>281</v>
      </c>
      <c r="D575" s="22">
        <f t="shared" si="8"/>
        <v>3462.1771644437595</v>
      </c>
      <c r="E575" s="28" t="s">
        <v>6433</v>
      </c>
      <c r="F575" s="24">
        <v>4490.79</v>
      </c>
    </row>
    <row r="576" spans="1:6" s="11" customFormat="1" ht="12.75" customHeight="1">
      <c r="A576" s="36" t="s">
        <v>1522</v>
      </c>
      <c r="B576" s="36" t="s">
        <v>1523</v>
      </c>
      <c r="C576" s="37" t="s">
        <v>401</v>
      </c>
      <c r="D576" s="22">
        <f t="shared" si="8"/>
        <v>384.6426644052117</v>
      </c>
      <c r="E576" s="28" t="s">
        <v>6433</v>
      </c>
      <c r="F576" s="24">
        <v>498.92</v>
      </c>
    </row>
    <row r="577" spans="1:6" s="11" customFormat="1" ht="12.75" customHeight="1">
      <c r="A577" s="36" t="s">
        <v>1524</v>
      </c>
      <c r="B577" s="36" t="s">
        <v>1525</v>
      </c>
      <c r="C577" s="37" t="s">
        <v>281</v>
      </c>
      <c r="D577" s="22">
        <f t="shared" si="8"/>
        <v>2304.1708426489863</v>
      </c>
      <c r="E577" s="28" t="s">
        <v>6433</v>
      </c>
      <c r="F577" s="24">
        <v>2988.74</v>
      </c>
    </row>
    <row r="578" spans="1:6" s="11" customFormat="1" ht="12.75" customHeight="1">
      <c r="A578" s="36" t="s">
        <v>1526</v>
      </c>
      <c r="B578" s="36" t="s">
        <v>1527</v>
      </c>
      <c r="C578" s="37" t="s">
        <v>281</v>
      </c>
      <c r="D578" s="22">
        <f t="shared" si="8"/>
        <v>3996.8468121193437</v>
      </c>
      <c r="E578" s="28" t="s">
        <v>6433</v>
      </c>
      <c r="F578" s="24">
        <v>5184.31</v>
      </c>
    </row>
    <row r="579" spans="1:6" s="11" customFormat="1" ht="12.75" customHeight="1">
      <c r="A579" s="36" t="s">
        <v>1528</v>
      </c>
      <c r="B579" s="36" t="s">
        <v>1529</v>
      </c>
      <c r="C579" s="37" t="s">
        <v>401</v>
      </c>
      <c r="D579" s="22">
        <f t="shared" si="8"/>
        <v>877.0256726543829</v>
      </c>
      <c r="E579" s="28" t="s">
        <v>6433</v>
      </c>
      <c r="F579" s="24">
        <v>1137.59</v>
      </c>
    </row>
    <row r="580" spans="1:6" s="11" customFormat="1" ht="12.75" customHeight="1">
      <c r="A580" s="36" t="s">
        <v>256</v>
      </c>
      <c r="B580" s="36" t="s">
        <v>1530</v>
      </c>
      <c r="C580" s="37" t="s">
        <v>281</v>
      </c>
      <c r="D580" s="22">
        <f t="shared" si="8"/>
        <v>7493.38524400586</v>
      </c>
      <c r="E580" s="28" t="s">
        <v>6433</v>
      </c>
      <c r="F580" s="24">
        <v>9719.67</v>
      </c>
    </row>
    <row r="581" spans="1:6" s="11" customFormat="1" ht="12.75" customHeight="1">
      <c r="A581" s="36" t="s">
        <v>1531</v>
      </c>
      <c r="B581" s="36" t="s">
        <v>1532</v>
      </c>
      <c r="C581" s="37" t="s">
        <v>281</v>
      </c>
      <c r="D581" s="22">
        <f t="shared" si="8"/>
        <v>3905.2655924755227</v>
      </c>
      <c r="E581" s="28" t="s">
        <v>6433</v>
      </c>
      <c r="F581" s="24">
        <v>5065.52</v>
      </c>
    </row>
    <row r="582" spans="1:6" s="11" customFormat="1" ht="12.75" customHeight="1">
      <c r="A582" s="36" t="s">
        <v>255</v>
      </c>
      <c r="B582" s="36" t="s">
        <v>1533</v>
      </c>
      <c r="C582" s="37" t="s">
        <v>401</v>
      </c>
      <c r="D582" s="22">
        <f t="shared" si="8"/>
        <v>418.55678051036926</v>
      </c>
      <c r="E582" s="28" t="s">
        <v>6433</v>
      </c>
      <c r="F582" s="24">
        <v>542.91</v>
      </c>
    </row>
    <row r="583" spans="1:6" s="11" customFormat="1" ht="12.75" customHeight="1">
      <c r="A583" s="36" t="s">
        <v>1534</v>
      </c>
      <c r="B583" s="36" t="s">
        <v>1535</v>
      </c>
      <c r="C583" s="37" t="s">
        <v>401</v>
      </c>
      <c r="D583" s="22">
        <f t="shared" si="8"/>
        <v>941.7315550073241</v>
      </c>
      <c r="E583" s="28" t="s">
        <v>6433</v>
      </c>
      <c r="F583" s="24">
        <v>1221.52</v>
      </c>
    </row>
    <row r="584" spans="1:6" s="11" customFormat="1" ht="12.75" customHeight="1">
      <c r="A584" s="36" t="s">
        <v>1536</v>
      </c>
      <c r="B584" s="36" t="s">
        <v>1537</v>
      </c>
      <c r="C584" s="37" t="s">
        <v>281</v>
      </c>
      <c r="D584" s="22">
        <f t="shared" si="8"/>
        <v>6783.995065916276</v>
      </c>
      <c r="E584" s="28" t="s">
        <v>6433</v>
      </c>
      <c r="F584" s="24">
        <v>8799.52</v>
      </c>
    </row>
    <row r="585" spans="1:6" s="11" customFormat="1" ht="12.75" customHeight="1">
      <c r="A585" s="36" t="s">
        <v>1538</v>
      </c>
      <c r="B585" s="36" t="s">
        <v>1539</v>
      </c>
      <c r="C585" s="37" t="s">
        <v>281</v>
      </c>
      <c r="D585" s="22">
        <f aca="true" t="shared" si="9" ref="D585:D648">F585/$F$5</f>
        <v>13414.385937861383</v>
      </c>
      <c r="E585" s="28" t="s">
        <v>6433</v>
      </c>
      <c r="F585" s="24">
        <v>17399.8</v>
      </c>
    </row>
    <row r="586" spans="1:6" s="11" customFormat="1" ht="12.75" customHeight="1">
      <c r="A586" s="36" t="s">
        <v>1540</v>
      </c>
      <c r="B586" s="36" t="s">
        <v>1541</v>
      </c>
      <c r="C586" s="37" t="s">
        <v>281</v>
      </c>
      <c r="D586" s="22">
        <f t="shared" si="9"/>
        <v>6996.9316166833705</v>
      </c>
      <c r="E586" s="28" t="s">
        <v>6433</v>
      </c>
      <c r="F586" s="24">
        <v>9075.72</v>
      </c>
    </row>
    <row r="587" spans="1:6" s="11" customFormat="1" ht="12.75" customHeight="1">
      <c r="A587" s="36" t="s">
        <v>1542</v>
      </c>
      <c r="B587" s="36" t="s">
        <v>1543</v>
      </c>
      <c r="C587" s="37" t="s">
        <v>281</v>
      </c>
      <c r="D587" s="22">
        <f t="shared" si="9"/>
        <v>13626.551538046411</v>
      </c>
      <c r="E587" s="28" t="s">
        <v>6433</v>
      </c>
      <c r="F587" s="24">
        <v>17675</v>
      </c>
    </row>
    <row r="588" spans="1:6" s="11" customFormat="1" ht="12.75" customHeight="1">
      <c r="A588" s="36" t="s">
        <v>1544</v>
      </c>
      <c r="B588" s="36" t="s">
        <v>1545</v>
      </c>
      <c r="C588" s="37" t="s">
        <v>281</v>
      </c>
      <c r="D588" s="22">
        <f t="shared" si="9"/>
        <v>13074.890139542054</v>
      </c>
      <c r="E588" s="28" t="s">
        <v>6433</v>
      </c>
      <c r="F588" s="24">
        <v>16959.44</v>
      </c>
    </row>
    <row r="589" spans="1:6" s="11" customFormat="1" ht="12.75" customHeight="1">
      <c r="A589" s="36" t="s">
        <v>1546</v>
      </c>
      <c r="B589" s="36" t="s">
        <v>1547</v>
      </c>
      <c r="C589" s="37" t="s">
        <v>281</v>
      </c>
      <c r="D589" s="22">
        <f t="shared" si="9"/>
        <v>10383.278081874952</v>
      </c>
      <c r="E589" s="28" t="s">
        <v>6433</v>
      </c>
      <c r="F589" s="24">
        <v>13468.15</v>
      </c>
    </row>
    <row r="590" spans="1:6" s="11" customFormat="1" ht="12.75" customHeight="1">
      <c r="A590" s="36" t="s">
        <v>1548</v>
      </c>
      <c r="B590" s="36" t="s">
        <v>1549</v>
      </c>
      <c r="C590" s="37" t="s">
        <v>281</v>
      </c>
      <c r="D590" s="22">
        <f t="shared" si="9"/>
        <v>6939.071775499191</v>
      </c>
      <c r="E590" s="28" t="s">
        <v>6433</v>
      </c>
      <c r="F590" s="24">
        <v>9000.67</v>
      </c>
    </row>
    <row r="591" spans="1:6" s="11" customFormat="1" ht="12.75" customHeight="1">
      <c r="A591" s="36" t="s">
        <v>1550</v>
      </c>
      <c r="B591" s="36" t="s">
        <v>1551</v>
      </c>
      <c r="C591" s="37" t="s">
        <v>401</v>
      </c>
      <c r="D591" s="22">
        <f t="shared" si="9"/>
        <v>820.4764474597179</v>
      </c>
      <c r="E591" s="28" t="s">
        <v>6433</v>
      </c>
      <c r="F591" s="24">
        <v>1064.24</v>
      </c>
    </row>
    <row r="592" spans="1:6" s="11" customFormat="1" ht="12.75" customHeight="1">
      <c r="A592" s="36" t="s">
        <v>343</v>
      </c>
      <c r="B592" s="36" t="s">
        <v>1552</v>
      </c>
      <c r="C592" s="37" t="s">
        <v>401</v>
      </c>
      <c r="D592" s="22">
        <f t="shared" si="9"/>
        <v>806.6995605581682</v>
      </c>
      <c r="E592" s="28" t="s">
        <v>6433</v>
      </c>
      <c r="F592" s="24">
        <v>1046.37</v>
      </c>
    </row>
    <row r="593" spans="1:6" s="11" customFormat="1" ht="12.75" customHeight="1">
      <c r="A593" s="36" t="s">
        <v>1553</v>
      </c>
      <c r="B593" s="36" t="s">
        <v>1554</v>
      </c>
      <c r="C593" s="37" t="s">
        <v>286</v>
      </c>
      <c r="D593" s="22">
        <f t="shared" si="9"/>
        <v>102.12782360650682</v>
      </c>
      <c r="E593" s="28" t="s">
        <v>6433</v>
      </c>
      <c r="F593" s="24">
        <v>132.47</v>
      </c>
    </row>
    <row r="594" spans="1:6" s="11" customFormat="1" ht="12.75" customHeight="1">
      <c r="A594" s="36" t="s">
        <v>1555</v>
      </c>
      <c r="B594" s="36" t="s">
        <v>1556</v>
      </c>
      <c r="C594" s="37" t="s">
        <v>286</v>
      </c>
      <c r="D594" s="22">
        <f t="shared" si="9"/>
        <v>97.18603037545294</v>
      </c>
      <c r="E594" s="28" t="s">
        <v>6433</v>
      </c>
      <c r="F594" s="24">
        <v>126.06</v>
      </c>
    </row>
    <row r="595" spans="1:6" s="11" customFormat="1" ht="12.75" customHeight="1">
      <c r="A595" s="36" t="s">
        <v>1557</v>
      </c>
      <c r="B595" s="36" t="s">
        <v>1558</v>
      </c>
      <c r="C595" s="37" t="s">
        <v>286</v>
      </c>
      <c r="D595" s="22">
        <f t="shared" si="9"/>
        <v>97.83362886438981</v>
      </c>
      <c r="E595" s="28" t="s">
        <v>6433</v>
      </c>
      <c r="F595" s="24">
        <v>126.9</v>
      </c>
    </row>
    <row r="596" spans="1:6" s="11" customFormat="1" ht="12.75" customHeight="1">
      <c r="A596" s="36" t="s">
        <v>1559</v>
      </c>
      <c r="B596" s="36" t="s">
        <v>1493</v>
      </c>
      <c r="C596" s="37" t="s">
        <v>537</v>
      </c>
      <c r="D596" s="22">
        <f t="shared" si="9"/>
        <v>366.35571659856606</v>
      </c>
      <c r="E596" s="28" t="s">
        <v>6433</v>
      </c>
      <c r="F596" s="24">
        <v>475.2</v>
      </c>
    </row>
    <row r="597" spans="1:6" s="11" customFormat="1" ht="12.75" customHeight="1">
      <c r="A597" s="36" t="s">
        <v>1560</v>
      </c>
      <c r="B597" s="36" t="s">
        <v>1561</v>
      </c>
      <c r="C597" s="37" t="s">
        <v>281</v>
      </c>
      <c r="D597" s="22">
        <f t="shared" si="9"/>
        <v>7917.223036003393</v>
      </c>
      <c r="E597" s="28" t="s">
        <v>6433</v>
      </c>
      <c r="F597" s="24">
        <v>10269.43</v>
      </c>
    </row>
    <row r="598" spans="1:6" s="11" customFormat="1" ht="12.75" customHeight="1">
      <c r="A598" s="36" t="s">
        <v>1562</v>
      </c>
      <c r="B598" s="36" t="s">
        <v>1563</v>
      </c>
      <c r="C598" s="37" t="s">
        <v>281</v>
      </c>
      <c r="D598" s="22">
        <f t="shared" si="9"/>
        <v>7064.397502120114</v>
      </c>
      <c r="E598" s="28" t="s">
        <v>6433</v>
      </c>
      <c r="F598" s="24">
        <v>9163.23</v>
      </c>
    </row>
    <row r="599" spans="1:6" s="11" customFormat="1" ht="12.75" customHeight="1">
      <c r="A599" s="36" t="s">
        <v>1564</v>
      </c>
      <c r="B599" s="36" t="s">
        <v>1565</v>
      </c>
      <c r="C599" s="37" t="s">
        <v>281</v>
      </c>
      <c r="D599" s="22">
        <f t="shared" si="9"/>
        <v>1554.9841955130678</v>
      </c>
      <c r="E599" s="28" t="s">
        <v>6433</v>
      </c>
      <c r="F599" s="24">
        <v>2016.97</v>
      </c>
    </row>
    <row r="600" spans="1:6" s="11" customFormat="1" ht="12.75" customHeight="1">
      <c r="A600" s="36" t="s">
        <v>43</v>
      </c>
      <c r="B600" s="36" t="s">
        <v>1566</v>
      </c>
      <c r="C600" s="37" t="s">
        <v>281</v>
      </c>
      <c r="D600" s="22">
        <f t="shared" si="9"/>
        <v>569.7247706422019</v>
      </c>
      <c r="E600" s="28" t="s">
        <v>6433</v>
      </c>
      <c r="F600" s="24">
        <v>738.99</v>
      </c>
    </row>
    <row r="601" spans="1:6" s="11" customFormat="1" ht="12.75" customHeight="1">
      <c r="A601" s="36" t="s">
        <v>1567</v>
      </c>
      <c r="B601" s="36" t="s">
        <v>1568</v>
      </c>
      <c r="C601" s="37" t="s">
        <v>281</v>
      </c>
      <c r="D601" s="22">
        <f t="shared" si="9"/>
        <v>513.7075013491636</v>
      </c>
      <c r="E601" s="28" t="s">
        <v>6433</v>
      </c>
      <c r="F601" s="24">
        <v>666.33</v>
      </c>
    </row>
    <row r="602" spans="1:6" s="11" customFormat="1" ht="12.75" customHeight="1">
      <c r="A602" s="36" t="s">
        <v>1569</v>
      </c>
      <c r="B602" s="36" t="s">
        <v>1570</v>
      </c>
      <c r="C602" s="37" t="s">
        <v>281</v>
      </c>
      <c r="D602" s="22">
        <f t="shared" si="9"/>
        <v>795.4051345308767</v>
      </c>
      <c r="E602" s="28" t="s">
        <v>6433</v>
      </c>
      <c r="F602" s="24">
        <v>1031.72</v>
      </c>
    </row>
    <row r="603" spans="1:6" s="11" customFormat="1" ht="12.75" customHeight="1">
      <c r="A603" s="36" t="s">
        <v>1571</v>
      </c>
      <c r="B603" s="36" t="s">
        <v>1572</v>
      </c>
      <c r="C603" s="37" t="s">
        <v>281</v>
      </c>
      <c r="D603" s="22">
        <f t="shared" si="9"/>
        <v>1637.6686454398273</v>
      </c>
      <c r="E603" s="28" t="s">
        <v>6433</v>
      </c>
      <c r="F603" s="24">
        <v>2124.22</v>
      </c>
    </row>
    <row r="604" spans="1:6" s="11" customFormat="1" ht="12.75" customHeight="1">
      <c r="A604" s="36" t="s">
        <v>82</v>
      </c>
      <c r="B604" s="36" t="s">
        <v>1573</v>
      </c>
      <c r="C604" s="37" t="s">
        <v>401</v>
      </c>
      <c r="D604" s="22">
        <f t="shared" si="9"/>
        <v>336.2346773571814</v>
      </c>
      <c r="E604" s="28" t="s">
        <v>6433</v>
      </c>
      <c r="F604" s="24">
        <v>436.13</v>
      </c>
    </row>
    <row r="605" spans="1:6" s="11" customFormat="1" ht="12.75" customHeight="1">
      <c r="A605" s="36" t="s">
        <v>1574</v>
      </c>
      <c r="B605" s="36" t="s">
        <v>1575</v>
      </c>
      <c r="C605" s="37" t="s">
        <v>286</v>
      </c>
      <c r="D605" s="22">
        <f t="shared" si="9"/>
        <v>527.3764551692236</v>
      </c>
      <c r="E605" s="28" t="s">
        <v>6433</v>
      </c>
      <c r="F605" s="24">
        <v>684.06</v>
      </c>
    </row>
    <row r="606" spans="1:6" s="11" customFormat="1" ht="12.75" customHeight="1">
      <c r="A606" s="36" t="s">
        <v>1576</v>
      </c>
      <c r="B606" s="36" t="s">
        <v>1577</v>
      </c>
      <c r="C606" s="37" t="s">
        <v>286</v>
      </c>
      <c r="D606" s="22">
        <f t="shared" si="9"/>
        <v>1049.3639657697943</v>
      </c>
      <c r="E606" s="28" t="s">
        <v>6433</v>
      </c>
      <c r="F606" s="24">
        <v>1361.13</v>
      </c>
    </row>
    <row r="607" spans="1:6" s="11" customFormat="1" ht="12.75" customHeight="1">
      <c r="A607" s="36" t="s">
        <v>83</v>
      </c>
      <c r="B607" s="36" t="s">
        <v>1578</v>
      </c>
      <c r="C607" s="37" t="s">
        <v>401</v>
      </c>
      <c r="D607" s="22">
        <f t="shared" si="9"/>
        <v>433.69054043635805</v>
      </c>
      <c r="E607" s="28" t="s">
        <v>6433</v>
      </c>
      <c r="F607" s="24">
        <v>562.54</v>
      </c>
    </row>
    <row r="608" spans="1:6" s="11" customFormat="1" ht="12.75" customHeight="1">
      <c r="A608" s="36" t="s">
        <v>326</v>
      </c>
      <c r="B608" s="36" t="s">
        <v>1579</v>
      </c>
      <c r="C608" s="37" t="s">
        <v>401</v>
      </c>
      <c r="D608" s="22">
        <f t="shared" si="9"/>
        <v>384.87394957983196</v>
      </c>
      <c r="E608" s="28" t="s">
        <v>6433</v>
      </c>
      <c r="F608" s="24">
        <v>499.22</v>
      </c>
    </row>
    <row r="609" spans="1:6" s="11" customFormat="1" ht="12.75" customHeight="1">
      <c r="A609" s="36" t="s">
        <v>78</v>
      </c>
      <c r="B609" s="36" t="s">
        <v>1580</v>
      </c>
      <c r="C609" s="37" t="s">
        <v>281</v>
      </c>
      <c r="D609" s="22">
        <f t="shared" si="9"/>
        <v>450.60519620692315</v>
      </c>
      <c r="E609" s="28" t="s">
        <v>6433</v>
      </c>
      <c r="F609" s="24">
        <v>584.48</v>
      </c>
    </row>
    <row r="610" spans="1:6" s="11" customFormat="1" ht="12.75" customHeight="1">
      <c r="A610" s="36" t="s">
        <v>1581</v>
      </c>
      <c r="B610" s="36" t="s">
        <v>1582</v>
      </c>
      <c r="C610" s="37" t="s">
        <v>401</v>
      </c>
      <c r="D610" s="22">
        <f t="shared" si="9"/>
        <v>217.73957289337756</v>
      </c>
      <c r="E610" s="28" t="s">
        <v>6433</v>
      </c>
      <c r="F610" s="24">
        <v>282.43</v>
      </c>
    </row>
    <row r="611" spans="1:6" s="11" customFormat="1" ht="12.75" customHeight="1">
      <c r="A611" s="36" t="s">
        <v>1583</v>
      </c>
      <c r="B611" s="36" t="s">
        <v>1584</v>
      </c>
      <c r="C611" s="37" t="s">
        <v>286</v>
      </c>
      <c r="D611" s="22">
        <f t="shared" si="9"/>
        <v>94.3258037159818</v>
      </c>
      <c r="E611" s="28" t="s">
        <v>6433</v>
      </c>
      <c r="F611" s="24">
        <v>122.35</v>
      </c>
    </row>
    <row r="612" spans="1:6" s="11" customFormat="1" ht="12.75" customHeight="1">
      <c r="A612" s="36" t="s">
        <v>1585</v>
      </c>
      <c r="B612" s="36" t="s">
        <v>1586</v>
      </c>
      <c r="C612" s="37" t="s">
        <v>401</v>
      </c>
      <c r="D612" s="22">
        <f t="shared" si="9"/>
        <v>44.46072006784365</v>
      </c>
      <c r="E612" s="28" t="s">
        <v>6433</v>
      </c>
      <c r="F612" s="24">
        <v>57.67</v>
      </c>
    </row>
    <row r="613" spans="1:6" s="11" customFormat="1" ht="12.75" customHeight="1">
      <c r="A613" s="36" t="s">
        <v>1587</v>
      </c>
      <c r="B613" s="36" t="s">
        <v>1588</v>
      </c>
      <c r="C613" s="37" t="s">
        <v>401</v>
      </c>
      <c r="D613" s="22">
        <f t="shared" si="9"/>
        <v>343.40451777041096</v>
      </c>
      <c r="E613" s="28" t="s">
        <v>6433</v>
      </c>
      <c r="F613" s="24">
        <v>445.43</v>
      </c>
    </row>
    <row r="614" spans="1:6" s="11" customFormat="1" ht="12.75" customHeight="1">
      <c r="A614" s="36" t="s">
        <v>1589</v>
      </c>
      <c r="B614" s="36" t="s">
        <v>1590</v>
      </c>
      <c r="C614" s="37" t="s">
        <v>415</v>
      </c>
      <c r="D614" s="22">
        <f t="shared" si="9"/>
        <v>482.39148870557403</v>
      </c>
      <c r="E614" s="28" t="s">
        <v>6433</v>
      </c>
      <c r="F614" s="24">
        <v>625.71</v>
      </c>
    </row>
    <row r="615" spans="1:6" s="11" customFormat="1" ht="12.75" customHeight="1">
      <c r="A615" s="36" t="s">
        <v>1591</v>
      </c>
      <c r="B615" s="36" t="s">
        <v>1592</v>
      </c>
      <c r="C615" s="37" t="s">
        <v>286</v>
      </c>
      <c r="D615" s="22">
        <f t="shared" si="9"/>
        <v>648.3694395189269</v>
      </c>
      <c r="E615" s="28" t="s">
        <v>6433</v>
      </c>
      <c r="F615" s="24">
        <v>841</v>
      </c>
    </row>
    <row r="616" spans="1:6" s="11" customFormat="1" ht="12.75" customHeight="1">
      <c r="A616" s="36" t="s">
        <v>1593</v>
      </c>
      <c r="B616" s="36" t="s">
        <v>1594</v>
      </c>
      <c r="C616" s="37" t="s">
        <v>286</v>
      </c>
      <c r="D616" s="22">
        <f t="shared" si="9"/>
        <v>844.4298820445609</v>
      </c>
      <c r="E616" s="28" t="s">
        <v>6433</v>
      </c>
      <c r="F616" s="24">
        <v>1095.31</v>
      </c>
    </row>
    <row r="617" spans="1:6" s="11" customFormat="1" ht="12.75" customHeight="1">
      <c r="A617" s="36" t="s">
        <v>1595</v>
      </c>
      <c r="B617" s="36" t="s">
        <v>1596</v>
      </c>
      <c r="C617" s="37" t="s">
        <v>286</v>
      </c>
      <c r="D617" s="22">
        <f t="shared" si="9"/>
        <v>940.3361344537816</v>
      </c>
      <c r="E617" s="28" t="s">
        <v>6433</v>
      </c>
      <c r="F617" s="24">
        <v>1219.71</v>
      </c>
    </row>
    <row r="618" spans="1:6" s="11" customFormat="1" ht="12.75" customHeight="1">
      <c r="A618" s="36" t="s">
        <v>1597</v>
      </c>
      <c r="B618" s="36" t="s">
        <v>1598</v>
      </c>
      <c r="C618" s="37" t="s">
        <v>286</v>
      </c>
      <c r="D618" s="22">
        <f t="shared" si="9"/>
        <v>426.7365661861075</v>
      </c>
      <c r="E618" s="28" t="s">
        <v>6433</v>
      </c>
      <c r="F618" s="24">
        <v>553.52</v>
      </c>
    </row>
    <row r="619" spans="1:6" s="11" customFormat="1" ht="12.75" customHeight="1">
      <c r="A619" s="38" t="s">
        <v>1599</v>
      </c>
      <c r="B619" s="36" t="s">
        <v>1600</v>
      </c>
      <c r="C619" s="39" t="s">
        <v>286</v>
      </c>
      <c r="D619" s="22">
        <f t="shared" si="9"/>
        <v>185.20545833012105</v>
      </c>
      <c r="E619" s="28" t="s">
        <v>6433</v>
      </c>
      <c r="F619" s="24">
        <v>240.23</v>
      </c>
    </row>
    <row r="620" spans="1:6" s="11" customFormat="1" ht="12.75" customHeight="1">
      <c r="A620" s="36" t="s">
        <v>1601</v>
      </c>
      <c r="B620" s="36" t="s">
        <v>1602</v>
      </c>
      <c r="C620" s="37" t="s">
        <v>286</v>
      </c>
      <c r="D620" s="22">
        <f t="shared" si="9"/>
        <v>782.6459023976563</v>
      </c>
      <c r="E620" s="28" t="s">
        <v>6433</v>
      </c>
      <c r="F620" s="24">
        <v>1015.17</v>
      </c>
    </row>
    <row r="621" spans="1:6" s="11" customFormat="1" ht="12.75" customHeight="1">
      <c r="A621" s="36" t="s">
        <v>1603</v>
      </c>
      <c r="B621" s="36" t="s">
        <v>1604</v>
      </c>
      <c r="C621" s="37" t="s">
        <v>286</v>
      </c>
      <c r="D621" s="22">
        <f t="shared" si="9"/>
        <v>735.2324416004934</v>
      </c>
      <c r="E621" s="28" t="s">
        <v>6433</v>
      </c>
      <c r="F621" s="24">
        <v>953.67</v>
      </c>
    </row>
    <row r="622" spans="1:6" s="11" customFormat="1" ht="12.75" customHeight="1">
      <c r="A622" s="36" t="s">
        <v>1605</v>
      </c>
      <c r="B622" s="36" t="s">
        <v>1606</v>
      </c>
      <c r="C622" s="37" t="s">
        <v>401</v>
      </c>
      <c r="D622" s="22">
        <f t="shared" si="9"/>
        <v>9.41330660704649</v>
      </c>
      <c r="E622" s="28" t="s">
        <v>6433</v>
      </c>
      <c r="F622" s="24">
        <v>12.21</v>
      </c>
    </row>
    <row r="623" spans="1:6" s="11" customFormat="1" ht="12.75" customHeight="1">
      <c r="A623" s="36" t="s">
        <v>1607</v>
      </c>
      <c r="B623" s="36" t="s">
        <v>1608</v>
      </c>
      <c r="C623" s="37" t="s">
        <v>281</v>
      </c>
      <c r="D623" s="22">
        <f t="shared" si="9"/>
        <v>1994.9271451699947</v>
      </c>
      <c r="E623" s="28" t="s">
        <v>6433</v>
      </c>
      <c r="F623" s="24">
        <v>2587.62</v>
      </c>
    </row>
    <row r="624" spans="1:6" s="11" customFormat="1" ht="12.75" customHeight="1">
      <c r="A624" s="36" t="s">
        <v>1609</v>
      </c>
      <c r="B624" s="36" t="s">
        <v>1610</v>
      </c>
      <c r="C624" s="37" t="s">
        <v>1335</v>
      </c>
      <c r="D624" s="22">
        <f t="shared" si="9"/>
        <v>813.1524169300749</v>
      </c>
      <c r="E624" s="28" t="s">
        <v>6433</v>
      </c>
      <c r="F624" s="24">
        <v>1054.74</v>
      </c>
    </row>
    <row r="625" spans="1:6" s="11" customFormat="1" ht="12.75" customHeight="1">
      <c r="A625" s="36" t="s">
        <v>302</v>
      </c>
      <c r="B625" s="36" t="s">
        <v>1611</v>
      </c>
      <c r="C625" s="37" t="s">
        <v>1335</v>
      </c>
      <c r="D625" s="22">
        <f t="shared" si="9"/>
        <v>843.4661938169763</v>
      </c>
      <c r="E625" s="28" t="s">
        <v>6433</v>
      </c>
      <c r="F625" s="24">
        <v>1094.06</v>
      </c>
    </row>
    <row r="626" spans="1:6" s="11" customFormat="1" ht="12.75" customHeight="1">
      <c r="A626" s="36" t="s">
        <v>1612</v>
      </c>
      <c r="B626" s="36" t="s">
        <v>1613</v>
      </c>
      <c r="C626" s="37" t="s">
        <v>1335</v>
      </c>
      <c r="D626" s="22">
        <f t="shared" si="9"/>
        <v>830.0053966540745</v>
      </c>
      <c r="E626" s="28" t="s">
        <v>6433</v>
      </c>
      <c r="F626" s="24">
        <v>1076.6</v>
      </c>
    </row>
    <row r="627" spans="1:6" s="11" customFormat="1" ht="12.75" customHeight="1">
      <c r="A627" s="36" t="s">
        <v>1614</v>
      </c>
      <c r="B627" s="36" t="s">
        <v>1615</v>
      </c>
      <c r="C627" s="37" t="s">
        <v>281</v>
      </c>
      <c r="D627" s="22">
        <f t="shared" si="9"/>
        <v>959.7178320869632</v>
      </c>
      <c r="E627" s="28" t="s">
        <v>6433</v>
      </c>
      <c r="F627" s="24">
        <v>1244.85</v>
      </c>
    </row>
    <row r="628" spans="1:6" s="11" customFormat="1" ht="12.75" customHeight="1">
      <c r="A628" s="36" t="s">
        <v>303</v>
      </c>
      <c r="B628" s="36" t="s">
        <v>1616</v>
      </c>
      <c r="C628" s="37" t="s">
        <v>281</v>
      </c>
      <c r="D628" s="22">
        <f t="shared" si="9"/>
        <v>914.7174466116722</v>
      </c>
      <c r="E628" s="28" t="s">
        <v>6433</v>
      </c>
      <c r="F628" s="24">
        <v>1186.48</v>
      </c>
    </row>
    <row r="629" spans="1:6" s="11" customFormat="1" ht="12.75" customHeight="1">
      <c r="A629" s="36" t="s">
        <v>1617</v>
      </c>
      <c r="B629" s="36" t="s">
        <v>1618</v>
      </c>
      <c r="C629" s="37" t="s">
        <v>281</v>
      </c>
      <c r="D629" s="22">
        <f t="shared" si="9"/>
        <v>901.2566494487704</v>
      </c>
      <c r="E629" s="28" t="s">
        <v>6433</v>
      </c>
      <c r="F629" s="24">
        <v>1169.02</v>
      </c>
    </row>
    <row r="630" spans="1:6" s="11" customFormat="1" ht="12.75" customHeight="1">
      <c r="A630" s="36" t="s">
        <v>272</v>
      </c>
      <c r="B630" s="36" t="s">
        <v>1619</v>
      </c>
      <c r="C630" s="37" t="s">
        <v>281</v>
      </c>
      <c r="D630" s="22">
        <f t="shared" si="9"/>
        <v>3160.2806260118728</v>
      </c>
      <c r="E630" s="28" t="s">
        <v>6433</v>
      </c>
      <c r="F630" s="24">
        <v>4099.2</v>
      </c>
    </row>
    <row r="631" spans="1:6" s="11" customFormat="1" ht="12.75">
      <c r="A631" s="36" t="s">
        <v>1620</v>
      </c>
      <c r="B631" s="36" t="s">
        <v>1621</v>
      </c>
      <c r="C631" s="37" t="s">
        <v>281</v>
      </c>
      <c r="D631" s="22">
        <f t="shared" si="9"/>
        <v>3214.2780047798938</v>
      </c>
      <c r="E631" s="28" t="s">
        <v>6433</v>
      </c>
      <c r="F631" s="24">
        <v>4169.24</v>
      </c>
    </row>
    <row r="632" spans="1:6" s="11" customFormat="1" ht="12.75">
      <c r="A632" s="36" t="s">
        <v>1622</v>
      </c>
      <c r="B632" s="36" t="s">
        <v>1623</v>
      </c>
      <c r="C632" s="37" t="s">
        <v>286</v>
      </c>
      <c r="D632" s="22">
        <f t="shared" si="9"/>
        <v>276.0696939326189</v>
      </c>
      <c r="E632" s="28" t="s">
        <v>6433</v>
      </c>
      <c r="F632" s="24">
        <v>358.09</v>
      </c>
    </row>
    <row r="633" spans="1:6" s="11" customFormat="1" ht="12.75" customHeight="1">
      <c r="A633" s="36" t="s">
        <v>1624</v>
      </c>
      <c r="B633" s="36" t="s">
        <v>1625</v>
      </c>
      <c r="C633" s="37" t="s">
        <v>286</v>
      </c>
      <c r="D633" s="22">
        <f t="shared" si="9"/>
        <v>663.6959370904325</v>
      </c>
      <c r="E633" s="28" t="s">
        <v>6433</v>
      </c>
      <c r="F633" s="24">
        <v>860.88</v>
      </c>
    </row>
    <row r="634" spans="1:6" s="11" customFormat="1" ht="12.75" customHeight="1">
      <c r="A634" s="36" t="s">
        <v>1626</v>
      </c>
      <c r="B634" s="36" t="s">
        <v>1627</v>
      </c>
      <c r="C634" s="37" t="s">
        <v>286</v>
      </c>
      <c r="D634" s="22">
        <f t="shared" si="9"/>
        <v>817.4774496954745</v>
      </c>
      <c r="E634" s="28" t="s">
        <v>6433</v>
      </c>
      <c r="F634" s="24">
        <v>1060.35</v>
      </c>
    </row>
    <row r="635" spans="1:6" s="11" customFormat="1" ht="12.75" customHeight="1">
      <c r="A635" s="36" t="s">
        <v>1628</v>
      </c>
      <c r="B635" s="36" t="s">
        <v>1629</v>
      </c>
      <c r="C635" s="37" t="s">
        <v>285</v>
      </c>
      <c r="D635" s="22">
        <f t="shared" si="9"/>
        <v>71.74466116721919</v>
      </c>
      <c r="E635" s="28" t="s">
        <v>6433</v>
      </c>
      <c r="F635" s="24">
        <v>93.06</v>
      </c>
    </row>
    <row r="636" spans="1:6" s="11" customFormat="1" ht="12.75" customHeight="1">
      <c r="A636" s="36" t="s">
        <v>1630</v>
      </c>
      <c r="B636" s="36" t="s">
        <v>1631</v>
      </c>
      <c r="C636" s="37" t="s">
        <v>285</v>
      </c>
      <c r="D636" s="22">
        <f t="shared" si="9"/>
        <v>26.73656618610747</v>
      </c>
      <c r="E636" s="28" t="s">
        <v>6433</v>
      </c>
      <c r="F636" s="24">
        <v>34.68</v>
      </c>
    </row>
    <row r="637" spans="1:6" s="11" customFormat="1" ht="12.75" customHeight="1">
      <c r="A637" s="36" t="s">
        <v>1632</v>
      </c>
      <c r="B637" s="36" t="s">
        <v>1493</v>
      </c>
      <c r="C637" s="37" t="s">
        <v>537</v>
      </c>
      <c r="D637" s="22">
        <f t="shared" si="9"/>
        <v>366.35571659856606</v>
      </c>
      <c r="E637" s="28" t="s">
        <v>6433</v>
      </c>
      <c r="F637" s="24">
        <v>475.2</v>
      </c>
    </row>
    <row r="638" spans="1:6" s="11" customFormat="1" ht="12.75" customHeight="1">
      <c r="A638" s="36" t="s">
        <v>85</v>
      </c>
      <c r="B638" s="36" t="s">
        <v>1633</v>
      </c>
      <c r="C638" s="37" t="s">
        <v>286</v>
      </c>
      <c r="D638" s="22">
        <f t="shared" si="9"/>
        <v>311.0400123352093</v>
      </c>
      <c r="E638" s="28" t="s">
        <v>6433</v>
      </c>
      <c r="F638" s="24">
        <v>403.45</v>
      </c>
    </row>
    <row r="639" spans="1:6" s="11" customFormat="1" ht="12.75" customHeight="1">
      <c r="A639" s="36" t="s">
        <v>1634</v>
      </c>
      <c r="B639" s="36" t="s">
        <v>1635</v>
      </c>
      <c r="C639" s="37" t="s">
        <v>286</v>
      </c>
      <c r="D639" s="22">
        <f t="shared" si="9"/>
        <v>407.50905866933937</v>
      </c>
      <c r="E639" s="28" t="s">
        <v>6433</v>
      </c>
      <c r="F639" s="24">
        <v>528.58</v>
      </c>
    </row>
    <row r="640" spans="1:6" s="11" customFormat="1" ht="12.75" customHeight="1">
      <c r="A640" s="36" t="s">
        <v>1636</v>
      </c>
      <c r="B640" s="36" t="s">
        <v>1637</v>
      </c>
      <c r="C640" s="37" t="s">
        <v>286</v>
      </c>
      <c r="D640" s="22">
        <f t="shared" si="9"/>
        <v>430.0516536889986</v>
      </c>
      <c r="E640" s="28" t="s">
        <v>6433</v>
      </c>
      <c r="F640" s="24">
        <v>557.82</v>
      </c>
    </row>
    <row r="641" spans="1:6" s="11" customFormat="1" ht="12.75" customHeight="1">
      <c r="A641" s="36" t="s">
        <v>1638</v>
      </c>
      <c r="B641" s="36" t="s">
        <v>1639</v>
      </c>
      <c r="C641" s="37" t="s">
        <v>286</v>
      </c>
      <c r="D641" s="22">
        <f t="shared" si="9"/>
        <v>240.99144244853903</v>
      </c>
      <c r="E641" s="28" t="s">
        <v>6433</v>
      </c>
      <c r="F641" s="24">
        <v>312.59</v>
      </c>
    </row>
    <row r="642" spans="1:6" s="11" customFormat="1" ht="12.75" customHeight="1">
      <c r="A642" s="36" t="s">
        <v>1640</v>
      </c>
      <c r="B642" s="36" t="s">
        <v>1641</v>
      </c>
      <c r="C642" s="37" t="s">
        <v>286</v>
      </c>
      <c r="D642" s="22">
        <f t="shared" si="9"/>
        <v>357.1351476370365</v>
      </c>
      <c r="E642" s="28" t="s">
        <v>6433</v>
      </c>
      <c r="F642" s="24">
        <v>463.24</v>
      </c>
    </row>
    <row r="643" spans="1:6" s="11" customFormat="1" ht="12.75" customHeight="1">
      <c r="A643" s="36" t="s">
        <v>1642</v>
      </c>
      <c r="B643" s="36" t="s">
        <v>1643</v>
      </c>
      <c r="C643" s="37" t="s">
        <v>286</v>
      </c>
      <c r="D643" s="22">
        <f t="shared" si="9"/>
        <v>437.35255570117954</v>
      </c>
      <c r="E643" s="28" t="s">
        <v>6433</v>
      </c>
      <c r="F643" s="24">
        <v>567.29</v>
      </c>
    </row>
    <row r="644" spans="1:6" s="11" customFormat="1" ht="12.75" customHeight="1">
      <c r="A644" s="36" t="s">
        <v>1644</v>
      </c>
      <c r="B644" s="36" t="s">
        <v>1645</v>
      </c>
      <c r="C644" s="37" t="s">
        <v>286</v>
      </c>
      <c r="D644" s="22">
        <f t="shared" si="9"/>
        <v>251.45324184719763</v>
      </c>
      <c r="E644" s="28" t="s">
        <v>6433</v>
      </c>
      <c r="F644" s="24">
        <v>326.16</v>
      </c>
    </row>
    <row r="645" spans="1:6" s="11" customFormat="1" ht="12.75" customHeight="1">
      <c r="A645" s="36" t="s">
        <v>1646</v>
      </c>
      <c r="B645" s="36" t="s">
        <v>1647</v>
      </c>
      <c r="C645" s="37" t="s">
        <v>286</v>
      </c>
      <c r="D645" s="22">
        <f t="shared" si="9"/>
        <v>1041.3152416930077</v>
      </c>
      <c r="E645" s="28" t="s">
        <v>6433</v>
      </c>
      <c r="F645" s="24">
        <v>1350.69</v>
      </c>
    </row>
    <row r="646" spans="1:6" s="11" customFormat="1" ht="12.75" customHeight="1">
      <c r="A646" s="36" t="s">
        <v>287</v>
      </c>
      <c r="B646" s="36" t="s">
        <v>1648</v>
      </c>
      <c r="C646" s="37" t="s">
        <v>286</v>
      </c>
      <c r="D646" s="22">
        <f t="shared" si="9"/>
        <v>1288.8289260658394</v>
      </c>
      <c r="E646" s="28" t="s">
        <v>6433</v>
      </c>
      <c r="F646" s="24">
        <v>1671.74</v>
      </c>
    </row>
    <row r="647" spans="1:6" s="11" customFormat="1" ht="12.75" customHeight="1">
      <c r="A647" s="36" t="s">
        <v>1649</v>
      </c>
      <c r="B647" s="36" t="s">
        <v>1650</v>
      </c>
      <c r="C647" s="37" t="s">
        <v>286</v>
      </c>
      <c r="D647" s="22">
        <f t="shared" si="9"/>
        <v>975.0289106468276</v>
      </c>
      <c r="E647" s="28" t="s">
        <v>6433</v>
      </c>
      <c r="F647" s="24">
        <v>1264.71</v>
      </c>
    </row>
    <row r="648" spans="1:6" s="11" customFormat="1" ht="12.75" customHeight="1">
      <c r="A648" s="36" t="s">
        <v>1651</v>
      </c>
      <c r="B648" s="36" t="s">
        <v>1652</v>
      </c>
      <c r="C648" s="37" t="s">
        <v>286</v>
      </c>
      <c r="D648" s="22">
        <f t="shared" si="9"/>
        <v>1053.9819597563796</v>
      </c>
      <c r="E648" s="28" t="s">
        <v>6433</v>
      </c>
      <c r="F648" s="24">
        <v>1367.12</v>
      </c>
    </row>
    <row r="649" spans="1:6" s="11" customFormat="1" ht="12.75" customHeight="1">
      <c r="A649" s="36" t="s">
        <v>1653</v>
      </c>
      <c r="B649" s="36" t="s">
        <v>1654</v>
      </c>
      <c r="C649" s="37" t="s">
        <v>286</v>
      </c>
      <c r="D649" s="23">
        <f aca="true" t="shared" si="10" ref="D649:D712">F649/$F$5</f>
        <v>630.4140004625705</v>
      </c>
      <c r="E649" s="28" t="s">
        <v>6433</v>
      </c>
      <c r="F649" s="25">
        <v>817.71</v>
      </c>
    </row>
    <row r="650" spans="1:6" s="11" customFormat="1" ht="12.75" customHeight="1">
      <c r="A650" s="36" t="s">
        <v>1655</v>
      </c>
      <c r="B650" s="36" t="s">
        <v>1656</v>
      </c>
      <c r="C650" s="37" t="s">
        <v>286</v>
      </c>
      <c r="D650" s="22">
        <f t="shared" si="10"/>
        <v>671.4208619227508</v>
      </c>
      <c r="E650" s="28" t="s">
        <v>6433</v>
      </c>
      <c r="F650" s="24">
        <v>870.9</v>
      </c>
    </row>
    <row r="651" spans="1:6" s="11" customFormat="1" ht="12.75" customHeight="1">
      <c r="A651" s="36" t="s">
        <v>1657</v>
      </c>
      <c r="B651" s="36" t="s">
        <v>1658</v>
      </c>
      <c r="C651" s="37" t="s">
        <v>286</v>
      </c>
      <c r="D651" s="22">
        <f t="shared" si="10"/>
        <v>328.10885822218796</v>
      </c>
      <c r="E651" s="28" t="s">
        <v>6433</v>
      </c>
      <c r="F651" s="24">
        <v>425.59</v>
      </c>
    </row>
    <row r="652" spans="1:6" s="11" customFormat="1" ht="12.75" customHeight="1">
      <c r="A652" s="38" t="s">
        <v>1659</v>
      </c>
      <c r="B652" s="36" t="s">
        <v>6398</v>
      </c>
      <c r="C652" s="39" t="s">
        <v>281</v>
      </c>
      <c r="D652" s="22">
        <f t="shared" si="10"/>
        <v>4274.604887826691</v>
      </c>
      <c r="E652" s="28" t="s">
        <v>6433</v>
      </c>
      <c r="F652" s="24">
        <v>5544.59</v>
      </c>
    </row>
    <row r="653" spans="1:6" s="11" customFormat="1" ht="12.75" customHeight="1">
      <c r="A653" s="36" t="s">
        <v>1660</v>
      </c>
      <c r="B653" s="36" t="s">
        <v>1661</v>
      </c>
      <c r="C653" s="37" t="s">
        <v>281</v>
      </c>
      <c r="D653" s="22">
        <f t="shared" si="10"/>
        <v>3.1377688690154963</v>
      </c>
      <c r="E653" s="28" t="s">
        <v>6433</v>
      </c>
      <c r="F653" s="24">
        <v>4.07</v>
      </c>
    </row>
    <row r="654" spans="1:6" s="11" customFormat="1" ht="12.75" customHeight="1">
      <c r="A654" s="36" t="s">
        <v>1662</v>
      </c>
      <c r="B654" s="36" t="s">
        <v>626</v>
      </c>
      <c r="C654" s="37" t="s">
        <v>537</v>
      </c>
      <c r="D654" s="22">
        <f t="shared" si="10"/>
        <v>366.35571659856606</v>
      </c>
      <c r="E654" s="28" t="s">
        <v>6433</v>
      </c>
      <c r="F654" s="24">
        <v>475.2</v>
      </c>
    </row>
    <row r="655" spans="1:6" s="11" customFormat="1" ht="12.75" customHeight="1">
      <c r="A655" s="36" t="s">
        <v>1663</v>
      </c>
      <c r="B655" s="36" t="s">
        <v>1664</v>
      </c>
      <c r="C655" s="37" t="s">
        <v>401</v>
      </c>
      <c r="D655" s="22">
        <f t="shared" si="10"/>
        <v>24.500809498111174</v>
      </c>
      <c r="E655" s="28" t="s">
        <v>6433</v>
      </c>
      <c r="F655" s="24">
        <v>31.78</v>
      </c>
    </row>
    <row r="656" spans="1:6" s="11" customFormat="1" ht="12.75" customHeight="1">
      <c r="A656" s="36" t="s">
        <v>1665</v>
      </c>
      <c r="B656" s="36" t="s">
        <v>1666</v>
      </c>
      <c r="C656" s="37" t="s">
        <v>401</v>
      </c>
      <c r="D656" s="22">
        <f t="shared" si="10"/>
        <v>8.133528640814125</v>
      </c>
      <c r="E656" s="28" t="s">
        <v>6433</v>
      </c>
      <c r="F656" s="24">
        <v>10.55</v>
      </c>
    </row>
    <row r="657" spans="1:6" s="11" customFormat="1" ht="12.75" customHeight="1">
      <c r="A657" s="36" t="s">
        <v>1667</v>
      </c>
      <c r="B657" s="36" t="s">
        <v>1668</v>
      </c>
      <c r="C657" s="37" t="s">
        <v>281</v>
      </c>
      <c r="D657" s="22">
        <f t="shared" si="10"/>
        <v>42.00138771104772</v>
      </c>
      <c r="E657" s="28" t="s">
        <v>6433</v>
      </c>
      <c r="F657" s="24">
        <v>54.48</v>
      </c>
    </row>
    <row r="658" spans="1:6" s="11" customFormat="1" ht="12.75" customHeight="1">
      <c r="A658" s="36" t="s">
        <v>1669</v>
      </c>
      <c r="B658" s="36" t="s">
        <v>421</v>
      </c>
      <c r="C658" s="37" t="s">
        <v>281</v>
      </c>
      <c r="D658" s="22">
        <f t="shared" si="10"/>
        <v>14.586385012720687</v>
      </c>
      <c r="E658" s="28" t="s">
        <v>6433</v>
      </c>
      <c r="F658" s="24">
        <v>18.92</v>
      </c>
    </row>
    <row r="659" spans="1:6" s="11" customFormat="1" ht="12.75" customHeight="1">
      <c r="A659" s="36" t="s">
        <v>1670</v>
      </c>
      <c r="B659" s="36" t="s">
        <v>422</v>
      </c>
      <c r="C659" s="37" t="s">
        <v>281</v>
      </c>
      <c r="D659" s="22">
        <f t="shared" si="10"/>
        <v>11.664482306684143</v>
      </c>
      <c r="E659" s="28" t="s">
        <v>6433</v>
      </c>
      <c r="F659" s="24">
        <v>15.13</v>
      </c>
    </row>
    <row r="660" spans="1:6" s="11" customFormat="1" ht="12.75" customHeight="1">
      <c r="A660" s="36" t="s">
        <v>1671</v>
      </c>
      <c r="B660" s="36" t="s">
        <v>1672</v>
      </c>
      <c r="C660" s="37" t="s">
        <v>281</v>
      </c>
      <c r="D660" s="22">
        <f t="shared" si="10"/>
        <v>4.078328579138078</v>
      </c>
      <c r="E660" s="28" t="s">
        <v>6433</v>
      </c>
      <c r="F660" s="24">
        <v>5.29</v>
      </c>
    </row>
    <row r="661" spans="1:6" s="11" customFormat="1" ht="12.75" customHeight="1">
      <c r="A661" s="36" t="s">
        <v>1673</v>
      </c>
      <c r="B661" s="36" t="s">
        <v>1674</v>
      </c>
      <c r="C661" s="37" t="s">
        <v>286</v>
      </c>
      <c r="D661" s="22">
        <f t="shared" si="10"/>
        <v>28.000925140698484</v>
      </c>
      <c r="E661" s="28" t="s">
        <v>6433</v>
      </c>
      <c r="F661" s="24">
        <v>36.32</v>
      </c>
    </row>
    <row r="662" spans="1:6" s="11" customFormat="1" ht="12.75" customHeight="1">
      <c r="A662" s="36" t="s">
        <v>1675</v>
      </c>
      <c r="B662" s="36" t="s">
        <v>403</v>
      </c>
      <c r="C662" s="37" t="s">
        <v>537</v>
      </c>
      <c r="D662" s="22">
        <f t="shared" si="10"/>
        <v>366.35571659856606</v>
      </c>
      <c r="E662" s="28" t="s">
        <v>6433</v>
      </c>
      <c r="F662" s="24">
        <v>475.2</v>
      </c>
    </row>
    <row r="663" spans="1:6" s="11" customFormat="1" ht="12.75" customHeight="1">
      <c r="A663" s="36" t="s">
        <v>1676</v>
      </c>
      <c r="B663" s="36" t="s">
        <v>1677</v>
      </c>
      <c r="C663" s="37" t="s">
        <v>401</v>
      </c>
      <c r="D663" s="22">
        <f t="shared" si="10"/>
        <v>35.001156425873106</v>
      </c>
      <c r="E663" s="28" t="s">
        <v>6433</v>
      </c>
      <c r="F663" s="24">
        <v>45.4</v>
      </c>
    </row>
    <row r="664" spans="1:6" s="11" customFormat="1" ht="12.75" customHeight="1">
      <c r="A664" s="36" t="s">
        <v>1678</v>
      </c>
      <c r="B664" s="36" t="s">
        <v>1679</v>
      </c>
      <c r="C664" s="37" t="s">
        <v>281</v>
      </c>
      <c r="D664" s="22">
        <f t="shared" si="10"/>
        <v>45.50150335363504</v>
      </c>
      <c r="E664" s="28" t="s">
        <v>6433</v>
      </c>
      <c r="F664" s="24">
        <v>59.02</v>
      </c>
    </row>
    <row r="665" spans="1:6" s="11" customFormat="1" ht="12.75" customHeight="1">
      <c r="A665" s="36" t="s">
        <v>1680</v>
      </c>
      <c r="B665" s="36" t="s">
        <v>1681</v>
      </c>
      <c r="C665" s="37" t="s">
        <v>401</v>
      </c>
      <c r="D665" s="22">
        <f t="shared" si="10"/>
        <v>10.685375067458176</v>
      </c>
      <c r="E665" s="28" t="s">
        <v>6433</v>
      </c>
      <c r="F665" s="24">
        <v>13.86</v>
      </c>
    </row>
    <row r="666" spans="1:6" s="11" customFormat="1" ht="12.75" customHeight="1">
      <c r="A666" s="36" t="s">
        <v>1682</v>
      </c>
      <c r="B666" s="36" t="s">
        <v>423</v>
      </c>
      <c r="C666" s="37" t="s">
        <v>286</v>
      </c>
      <c r="D666" s="22">
        <f t="shared" si="10"/>
        <v>35.00886593169378</v>
      </c>
      <c r="E666" s="28" t="s">
        <v>6433</v>
      </c>
      <c r="F666" s="24">
        <v>45.41</v>
      </c>
    </row>
    <row r="667" spans="1:6" s="11" customFormat="1" ht="12.75" customHeight="1">
      <c r="A667" s="36" t="s">
        <v>1683</v>
      </c>
      <c r="B667" s="36" t="s">
        <v>424</v>
      </c>
      <c r="C667" s="37" t="s">
        <v>281</v>
      </c>
      <c r="D667" s="22">
        <f t="shared" si="10"/>
        <v>32.094672731477914</v>
      </c>
      <c r="E667" s="28" t="s">
        <v>6433</v>
      </c>
      <c r="F667" s="24">
        <v>41.63</v>
      </c>
    </row>
    <row r="668" spans="1:6" s="11" customFormat="1" ht="12.75" customHeight="1">
      <c r="A668" s="36" t="s">
        <v>1684</v>
      </c>
      <c r="B668" s="36" t="s">
        <v>1685</v>
      </c>
      <c r="C668" s="37" t="s">
        <v>281</v>
      </c>
      <c r="D668" s="22">
        <f t="shared" si="10"/>
        <v>5.828386400431732</v>
      </c>
      <c r="E668" s="28" t="s">
        <v>6433</v>
      </c>
      <c r="F668" s="24">
        <v>7.56</v>
      </c>
    </row>
    <row r="669" spans="1:6" s="11" customFormat="1" ht="12.75" customHeight="1">
      <c r="A669" s="36" t="s">
        <v>1686</v>
      </c>
      <c r="B669" s="36" t="s">
        <v>1687</v>
      </c>
      <c r="C669" s="37" t="s">
        <v>286</v>
      </c>
      <c r="D669" s="22">
        <f t="shared" si="10"/>
        <v>28.000925140698484</v>
      </c>
      <c r="E669" s="28" t="s">
        <v>6433</v>
      </c>
      <c r="F669" s="24">
        <v>36.32</v>
      </c>
    </row>
    <row r="670" spans="1:6" s="11" customFormat="1" ht="12.75" customHeight="1">
      <c r="A670" s="36" t="s">
        <v>1688</v>
      </c>
      <c r="B670" s="36" t="s">
        <v>1689</v>
      </c>
      <c r="C670" s="37" t="s">
        <v>537</v>
      </c>
      <c r="D670" s="22">
        <f t="shared" si="10"/>
        <v>366.35571659856606</v>
      </c>
      <c r="E670" s="28" t="s">
        <v>6433</v>
      </c>
      <c r="F670" s="24">
        <v>475.2</v>
      </c>
    </row>
    <row r="671" spans="1:6" s="11" customFormat="1" ht="12.75" customHeight="1">
      <c r="A671" s="36" t="s">
        <v>1690</v>
      </c>
      <c r="B671" s="36" t="s">
        <v>1691</v>
      </c>
      <c r="C671" s="37" t="s">
        <v>401</v>
      </c>
      <c r="D671" s="22">
        <f t="shared" si="10"/>
        <v>622.3729858916043</v>
      </c>
      <c r="E671" s="28" t="s">
        <v>6433</v>
      </c>
      <c r="F671" s="24">
        <v>807.28</v>
      </c>
    </row>
    <row r="672" spans="1:6" s="11" customFormat="1" ht="12.75" customHeight="1">
      <c r="A672" s="36" t="s">
        <v>1692</v>
      </c>
      <c r="B672" s="36" t="s">
        <v>1693</v>
      </c>
      <c r="C672" s="37" t="s">
        <v>401</v>
      </c>
      <c r="D672" s="22">
        <f t="shared" si="10"/>
        <v>566.8568344769101</v>
      </c>
      <c r="E672" s="28" t="s">
        <v>6433</v>
      </c>
      <c r="F672" s="24">
        <v>735.27</v>
      </c>
    </row>
    <row r="673" spans="1:6" s="11" customFormat="1" ht="12.75" customHeight="1">
      <c r="A673" s="36" t="s">
        <v>1694</v>
      </c>
      <c r="B673" s="36" t="s">
        <v>1695</v>
      </c>
      <c r="C673" s="37" t="s">
        <v>401</v>
      </c>
      <c r="D673" s="22">
        <f t="shared" si="10"/>
        <v>452.1470973710586</v>
      </c>
      <c r="E673" s="28" t="s">
        <v>6433</v>
      </c>
      <c r="F673" s="24">
        <v>586.48</v>
      </c>
    </row>
    <row r="674" spans="1:6" s="11" customFormat="1" ht="12.75" customHeight="1">
      <c r="A674" s="36" t="s">
        <v>1696</v>
      </c>
      <c r="B674" s="36" t="s">
        <v>1697</v>
      </c>
      <c r="C674" s="37" t="s">
        <v>401</v>
      </c>
      <c r="D674" s="22">
        <f t="shared" si="10"/>
        <v>183.72523321255107</v>
      </c>
      <c r="E674" s="28" t="s">
        <v>6433</v>
      </c>
      <c r="F674" s="24">
        <v>238.31</v>
      </c>
    </row>
    <row r="675" spans="1:6" s="11" customFormat="1" ht="12.75" customHeight="1">
      <c r="A675" s="36" t="s">
        <v>1698</v>
      </c>
      <c r="B675" s="36" t="s">
        <v>1699</v>
      </c>
      <c r="C675" s="37" t="s">
        <v>401</v>
      </c>
      <c r="D675" s="22">
        <f t="shared" si="10"/>
        <v>476.2084650373912</v>
      </c>
      <c r="E675" s="28" t="s">
        <v>6433</v>
      </c>
      <c r="F675" s="24">
        <v>617.69</v>
      </c>
    </row>
    <row r="676" spans="1:6" s="11" customFormat="1" ht="12.75" customHeight="1">
      <c r="A676" s="36" t="s">
        <v>1700</v>
      </c>
      <c r="B676" s="36" t="s">
        <v>1701</v>
      </c>
      <c r="C676" s="37" t="s">
        <v>401</v>
      </c>
      <c r="D676" s="22">
        <f t="shared" si="10"/>
        <v>731.5781358414926</v>
      </c>
      <c r="E676" s="28" t="s">
        <v>6433</v>
      </c>
      <c r="F676" s="24">
        <v>948.93</v>
      </c>
    </row>
    <row r="677" spans="1:6" s="11" customFormat="1" ht="12.75" customHeight="1">
      <c r="A677" s="36" t="s">
        <v>1702</v>
      </c>
      <c r="B677" s="36" t="s">
        <v>1703</v>
      </c>
      <c r="C677" s="37" t="s">
        <v>401</v>
      </c>
      <c r="D677" s="22">
        <f t="shared" si="10"/>
        <v>278.59070233598027</v>
      </c>
      <c r="E677" s="28" t="s">
        <v>6433</v>
      </c>
      <c r="F677" s="24">
        <v>361.36</v>
      </c>
    </row>
    <row r="678" spans="1:6" s="11" customFormat="1" ht="12.75" customHeight="1">
      <c r="A678" s="36" t="s">
        <v>1704</v>
      </c>
      <c r="B678" s="36" t="s">
        <v>1523</v>
      </c>
      <c r="C678" s="37" t="s">
        <v>401</v>
      </c>
      <c r="D678" s="22">
        <f t="shared" si="10"/>
        <v>356.81134839256805</v>
      </c>
      <c r="E678" s="28" t="s">
        <v>6433</v>
      </c>
      <c r="F678" s="24">
        <v>462.82</v>
      </c>
    </row>
    <row r="679" spans="1:6" s="11" customFormat="1" ht="12.75" customHeight="1">
      <c r="A679" s="36" t="s">
        <v>1705</v>
      </c>
      <c r="B679" s="36" t="s">
        <v>1706</v>
      </c>
      <c r="C679" s="37" t="s">
        <v>401</v>
      </c>
      <c r="D679" s="22">
        <f t="shared" si="10"/>
        <v>413.6997918433429</v>
      </c>
      <c r="E679" s="28" t="s">
        <v>6433</v>
      </c>
      <c r="F679" s="24">
        <v>536.61</v>
      </c>
    </row>
    <row r="680" spans="1:6" s="11" customFormat="1" ht="12.75" customHeight="1">
      <c r="A680" s="36" t="s">
        <v>1707</v>
      </c>
      <c r="B680" s="36" t="s">
        <v>1708</v>
      </c>
      <c r="C680" s="37" t="s">
        <v>401</v>
      </c>
      <c r="D680" s="22">
        <f t="shared" si="10"/>
        <v>408.17978567573823</v>
      </c>
      <c r="E680" s="28" t="s">
        <v>6433</v>
      </c>
      <c r="F680" s="24">
        <v>529.45</v>
      </c>
    </row>
    <row r="681" spans="1:6" s="11" customFormat="1" ht="12.75" customHeight="1">
      <c r="A681" s="36" t="s">
        <v>1709</v>
      </c>
      <c r="B681" s="36" t="s">
        <v>1710</v>
      </c>
      <c r="C681" s="37" t="s">
        <v>401</v>
      </c>
      <c r="D681" s="22">
        <f t="shared" si="10"/>
        <v>166.03191735409763</v>
      </c>
      <c r="E681" s="28" t="s">
        <v>6433</v>
      </c>
      <c r="F681" s="24">
        <v>215.36</v>
      </c>
    </row>
    <row r="682" spans="1:6" s="11" customFormat="1" ht="12.75" customHeight="1">
      <c r="A682" s="36" t="s">
        <v>1711</v>
      </c>
      <c r="B682" s="36" t="s">
        <v>1712</v>
      </c>
      <c r="C682" s="37" t="s">
        <v>401</v>
      </c>
      <c r="D682" s="22">
        <f t="shared" si="10"/>
        <v>201.11787834399817</v>
      </c>
      <c r="E682" s="28" t="s">
        <v>6433</v>
      </c>
      <c r="F682" s="24">
        <v>260.87</v>
      </c>
    </row>
    <row r="683" spans="1:6" s="11" customFormat="1" ht="12.75" customHeight="1">
      <c r="A683" s="36" t="s">
        <v>1713</v>
      </c>
      <c r="B683" s="36" t="s">
        <v>1714</v>
      </c>
      <c r="C683" s="37" t="s">
        <v>286</v>
      </c>
      <c r="D683" s="22">
        <f t="shared" si="10"/>
        <v>38.00786369593709</v>
      </c>
      <c r="E683" s="28" t="s">
        <v>6433</v>
      </c>
      <c r="F683" s="24">
        <v>49.3</v>
      </c>
    </row>
    <row r="684" spans="1:6" s="11" customFormat="1" ht="12.75" customHeight="1">
      <c r="A684" s="36" t="s">
        <v>1715</v>
      </c>
      <c r="B684" s="36" t="s">
        <v>1716</v>
      </c>
      <c r="C684" s="37" t="s">
        <v>281</v>
      </c>
      <c r="D684" s="22">
        <f t="shared" si="10"/>
        <v>33.92182561097834</v>
      </c>
      <c r="E684" s="28" t="s">
        <v>6433</v>
      </c>
      <c r="F684" s="24">
        <v>44</v>
      </c>
    </row>
    <row r="685" spans="1:6" s="11" customFormat="1" ht="12.75" customHeight="1">
      <c r="A685" s="36" t="s">
        <v>1717</v>
      </c>
      <c r="B685" s="36" t="s">
        <v>1718</v>
      </c>
      <c r="C685" s="37" t="s">
        <v>281</v>
      </c>
      <c r="D685" s="22">
        <f t="shared" si="10"/>
        <v>91.59663865546219</v>
      </c>
      <c r="E685" s="28" t="s">
        <v>6433</v>
      </c>
      <c r="F685" s="24">
        <v>118.81</v>
      </c>
    </row>
    <row r="686" spans="1:6" s="11" customFormat="1" ht="12.75" customHeight="1">
      <c r="A686" s="36" t="s">
        <v>1719</v>
      </c>
      <c r="B686" s="36" t="s">
        <v>1720</v>
      </c>
      <c r="C686" s="37" t="s">
        <v>281</v>
      </c>
      <c r="D686" s="22">
        <f t="shared" si="10"/>
        <v>32.01757767327115</v>
      </c>
      <c r="E686" s="28" t="s">
        <v>6433</v>
      </c>
      <c r="F686" s="24">
        <v>41.53</v>
      </c>
    </row>
    <row r="687" spans="1:6" s="11" customFormat="1" ht="12.75" customHeight="1">
      <c r="A687" s="36" t="s">
        <v>1721</v>
      </c>
      <c r="B687" s="36" t="s">
        <v>1722</v>
      </c>
      <c r="C687" s="37" t="s">
        <v>401</v>
      </c>
      <c r="D687" s="22">
        <f t="shared" si="10"/>
        <v>8.41878035617917</v>
      </c>
      <c r="E687" s="28" t="s">
        <v>6433</v>
      </c>
      <c r="F687" s="24">
        <v>10.92</v>
      </c>
    </row>
    <row r="688" spans="1:6" s="11" customFormat="1" ht="12.75" customHeight="1">
      <c r="A688" s="36" t="s">
        <v>1723</v>
      </c>
      <c r="B688" s="36" t="s">
        <v>1724</v>
      </c>
      <c r="C688" s="37" t="s">
        <v>285</v>
      </c>
      <c r="D688" s="22">
        <f t="shared" si="10"/>
        <v>26.73656618610747</v>
      </c>
      <c r="E688" s="28" t="s">
        <v>6433</v>
      </c>
      <c r="F688" s="24">
        <v>34.68</v>
      </c>
    </row>
    <row r="689" spans="1:6" s="11" customFormat="1" ht="15" customHeight="1">
      <c r="A689" s="36" t="s">
        <v>1725</v>
      </c>
      <c r="B689" s="36" t="s">
        <v>1726</v>
      </c>
      <c r="C689" s="37" t="s">
        <v>401</v>
      </c>
      <c r="D689" s="22">
        <f t="shared" si="10"/>
        <v>577.619304602575</v>
      </c>
      <c r="E689" s="28" t="s">
        <v>6433</v>
      </c>
      <c r="F689" s="24">
        <v>749.23</v>
      </c>
    </row>
    <row r="690" spans="1:6" s="11" customFormat="1" ht="25.5" customHeight="1">
      <c r="A690" s="36" t="s">
        <v>1727</v>
      </c>
      <c r="B690" s="36" t="s">
        <v>1728</v>
      </c>
      <c r="C690" s="37" t="s">
        <v>401</v>
      </c>
      <c r="D690" s="22">
        <f t="shared" si="10"/>
        <v>170.5419782591936</v>
      </c>
      <c r="E690" s="28" t="s">
        <v>6433</v>
      </c>
      <c r="F690" s="24">
        <v>221.21</v>
      </c>
    </row>
    <row r="691" spans="1:6" s="11" customFormat="1" ht="12.75" customHeight="1">
      <c r="A691" s="36" t="s">
        <v>1729</v>
      </c>
      <c r="B691" s="36" t="s">
        <v>1730</v>
      </c>
      <c r="C691" s="37" t="s">
        <v>401</v>
      </c>
      <c r="D691" s="22">
        <f t="shared" si="10"/>
        <v>451.50720838794234</v>
      </c>
      <c r="E691" s="28" t="s">
        <v>6433</v>
      </c>
      <c r="F691" s="24">
        <v>585.65</v>
      </c>
    </row>
    <row r="692" spans="1:6" s="11" customFormat="1" ht="12.75" customHeight="1">
      <c r="A692" s="36" t="s">
        <v>1731</v>
      </c>
      <c r="B692" s="36" t="s">
        <v>1732</v>
      </c>
      <c r="C692" s="37" t="s">
        <v>401</v>
      </c>
      <c r="D692" s="22">
        <f t="shared" si="10"/>
        <v>769.532032996685</v>
      </c>
      <c r="E692" s="28" t="s">
        <v>6433</v>
      </c>
      <c r="F692" s="24">
        <v>998.16</v>
      </c>
    </row>
    <row r="693" spans="1:6" s="11" customFormat="1" ht="12.75" customHeight="1">
      <c r="A693" s="36" t="s">
        <v>1733</v>
      </c>
      <c r="B693" s="36" t="s">
        <v>1734</v>
      </c>
      <c r="C693" s="37" t="s">
        <v>286</v>
      </c>
      <c r="D693" s="22">
        <f t="shared" si="10"/>
        <v>43.62809343921055</v>
      </c>
      <c r="E693" s="28" t="s">
        <v>6433</v>
      </c>
      <c r="F693" s="24">
        <v>56.59</v>
      </c>
    </row>
    <row r="694" spans="1:6" s="11" customFormat="1" ht="12.75" customHeight="1">
      <c r="A694" s="36" t="s">
        <v>1735</v>
      </c>
      <c r="B694" s="36" t="s">
        <v>1736</v>
      </c>
      <c r="C694" s="37" t="s">
        <v>281</v>
      </c>
      <c r="D694" s="22">
        <f t="shared" si="10"/>
        <v>17.50828771875723</v>
      </c>
      <c r="E694" s="28" t="s">
        <v>6433</v>
      </c>
      <c r="F694" s="24">
        <v>22.71</v>
      </c>
    </row>
    <row r="695" spans="1:6" s="11" customFormat="1" ht="12.75" customHeight="1">
      <c r="A695" s="36" t="s">
        <v>1737</v>
      </c>
      <c r="B695" s="36" t="s">
        <v>1738</v>
      </c>
      <c r="C695" s="37" t="s">
        <v>537</v>
      </c>
      <c r="D695" s="22">
        <f t="shared" si="10"/>
        <v>366.35571659856606</v>
      </c>
      <c r="E695" s="28" t="s">
        <v>6433</v>
      </c>
      <c r="F695" s="24">
        <v>475.2</v>
      </c>
    </row>
    <row r="696" spans="1:6" s="11" customFormat="1" ht="12.75" customHeight="1">
      <c r="A696" s="36" t="s">
        <v>1739</v>
      </c>
      <c r="B696" s="36" t="s">
        <v>1740</v>
      </c>
      <c r="C696" s="37" t="s">
        <v>401</v>
      </c>
      <c r="D696" s="22">
        <f t="shared" si="10"/>
        <v>115.92783902551848</v>
      </c>
      <c r="E696" s="28" t="s">
        <v>6433</v>
      </c>
      <c r="F696" s="24">
        <v>150.37</v>
      </c>
    </row>
    <row r="697" spans="1:6" s="11" customFormat="1" ht="12.75" customHeight="1">
      <c r="A697" s="36" t="s">
        <v>1741</v>
      </c>
      <c r="B697" s="36" t="s">
        <v>1742</v>
      </c>
      <c r="C697" s="37" t="s">
        <v>401</v>
      </c>
      <c r="D697" s="22">
        <f t="shared" si="10"/>
        <v>122.82784673502428</v>
      </c>
      <c r="E697" s="28" t="s">
        <v>6433</v>
      </c>
      <c r="F697" s="24">
        <v>159.32</v>
      </c>
    </row>
    <row r="698" spans="1:6" s="11" customFormat="1" ht="12.75" customHeight="1">
      <c r="A698" s="36" t="s">
        <v>1743</v>
      </c>
      <c r="B698" s="36" t="s">
        <v>1744</v>
      </c>
      <c r="C698" s="37" t="s">
        <v>401</v>
      </c>
      <c r="D698" s="22">
        <f t="shared" si="10"/>
        <v>129.72785444453012</v>
      </c>
      <c r="E698" s="28" t="s">
        <v>6433</v>
      </c>
      <c r="F698" s="24">
        <v>168.27</v>
      </c>
    </row>
    <row r="699" spans="1:6" s="11" customFormat="1" ht="12.75" customHeight="1">
      <c r="A699" s="36" t="s">
        <v>1745</v>
      </c>
      <c r="B699" s="36" t="s">
        <v>1746</v>
      </c>
      <c r="C699" s="37" t="s">
        <v>401</v>
      </c>
      <c r="D699" s="22">
        <f t="shared" si="10"/>
        <v>141.15334207077328</v>
      </c>
      <c r="E699" s="28" t="s">
        <v>6433</v>
      </c>
      <c r="F699" s="24">
        <v>183.09</v>
      </c>
    </row>
    <row r="700" spans="1:6" s="11" customFormat="1" ht="12.75" customHeight="1">
      <c r="A700" s="36" t="s">
        <v>425</v>
      </c>
      <c r="B700" s="36" t="s">
        <v>1747</v>
      </c>
      <c r="C700" s="37" t="s">
        <v>401</v>
      </c>
      <c r="D700" s="22">
        <f t="shared" si="10"/>
        <v>83.70981420090972</v>
      </c>
      <c r="E700" s="28" t="s">
        <v>6433</v>
      </c>
      <c r="F700" s="24">
        <v>108.58</v>
      </c>
    </row>
    <row r="701" spans="1:6" s="11" customFormat="1" ht="12.75" customHeight="1">
      <c r="A701" s="36" t="s">
        <v>1748</v>
      </c>
      <c r="B701" s="36" t="s">
        <v>1749</v>
      </c>
      <c r="C701" s="37" t="s">
        <v>401</v>
      </c>
      <c r="D701" s="22">
        <f t="shared" si="10"/>
        <v>90.60982191041555</v>
      </c>
      <c r="E701" s="28" t="s">
        <v>6433</v>
      </c>
      <c r="F701" s="24">
        <v>117.53</v>
      </c>
    </row>
    <row r="702" spans="1:6" s="11" customFormat="1" ht="12.75" customHeight="1">
      <c r="A702" s="36" t="s">
        <v>1750</v>
      </c>
      <c r="B702" s="36" t="s">
        <v>1751</v>
      </c>
      <c r="C702" s="37" t="s">
        <v>401</v>
      </c>
      <c r="D702" s="22">
        <f t="shared" si="10"/>
        <v>97.50212011410069</v>
      </c>
      <c r="E702" s="28" t="s">
        <v>6433</v>
      </c>
      <c r="F702" s="24">
        <v>126.47</v>
      </c>
    </row>
    <row r="703" spans="1:6" s="11" customFormat="1" ht="12.75" customHeight="1">
      <c r="A703" s="36" t="s">
        <v>1752</v>
      </c>
      <c r="B703" s="36" t="s">
        <v>1753</v>
      </c>
      <c r="C703" s="37" t="s">
        <v>401</v>
      </c>
      <c r="D703" s="22">
        <f t="shared" si="10"/>
        <v>106.56078945339604</v>
      </c>
      <c r="E703" s="28" t="s">
        <v>6433</v>
      </c>
      <c r="F703" s="24">
        <v>138.22</v>
      </c>
    </row>
    <row r="704" spans="1:6" s="11" customFormat="1" ht="12.75" customHeight="1">
      <c r="A704" s="36" t="s">
        <v>1754</v>
      </c>
      <c r="B704" s="36" t="s">
        <v>1755</v>
      </c>
      <c r="C704" s="37" t="s">
        <v>401</v>
      </c>
      <c r="D704" s="22">
        <f t="shared" si="10"/>
        <v>64.01973633490094</v>
      </c>
      <c r="E704" s="28" t="s">
        <v>6433</v>
      </c>
      <c r="F704" s="24">
        <v>83.04</v>
      </c>
    </row>
    <row r="705" spans="1:6" s="11" customFormat="1" ht="12.75" customHeight="1">
      <c r="A705" s="36" t="s">
        <v>1756</v>
      </c>
      <c r="B705" s="36" t="s">
        <v>1757</v>
      </c>
      <c r="C705" s="37" t="s">
        <v>401</v>
      </c>
      <c r="D705" s="22">
        <f t="shared" si="10"/>
        <v>19.17354097602344</v>
      </c>
      <c r="E705" s="28" t="s">
        <v>6433</v>
      </c>
      <c r="F705" s="24">
        <v>24.87</v>
      </c>
    </row>
    <row r="706" spans="1:6" s="11" customFormat="1" ht="12.75" customHeight="1">
      <c r="A706" s="36" t="s">
        <v>1758</v>
      </c>
      <c r="B706" s="36" t="s">
        <v>1759</v>
      </c>
      <c r="C706" s="37" t="s">
        <v>401</v>
      </c>
      <c r="D706" s="22">
        <f t="shared" si="10"/>
        <v>13.722920360804874</v>
      </c>
      <c r="E706" s="28" t="s">
        <v>6433</v>
      </c>
      <c r="F706" s="24">
        <v>17.8</v>
      </c>
    </row>
    <row r="707" spans="1:6" s="11" customFormat="1" ht="12.75" customHeight="1">
      <c r="A707" s="36" t="s">
        <v>1760</v>
      </c>
      <c r="B707" s="36" t="s">
        <v>1761</v>
      </c>
      <c r="C707" s="37" t="s">
        <v>401</v>
      </c>
      <c r="D707" s="23">
        <f t="shared" si="10"/>
        <v>36.88998535193895</v>
      </c>
      <c r="E707" s="28" t="s">
        <v>6433</v>
      </c>
      <c r="F707" s="25">
        <v>47.85</v>
      </c>
    </row>
    <row r="708" spans="1:6" s="11" customFormat="1" ht="12.75" customHeight="1">
      <c r="A708" s="36" t="s">
        <v>1762</v>
      </c>
      <c r="B708" s="36" t="s">
        <v>1763</v>
      </c>
      <c r="C708" s="37" t="s">
        <v>402</v>
      </c>
      <c r="D708" s="23">
        <f t="shared" si="10"/>
        <v>3978.9761776270143</v>
      </c>
      <c r="E708" s="28" t="s">
        <v>6433</v>
      </c>
      <c r="F708" s="25">
        <v>5161.13</v>
      </c>
    </row>
    <row r="709" spans="1:6" s="11" customFormat="1" ht="12.75" customHeight="1">
      <c r="A709" s="36" t="s">
        <v>1764</v>
      </c>
      <c r="B709" s="36" t="s">
        <v>426</v>
      </c>
      <c r="C709" s="37" t="s">
        <v>537</v>
      </c>
      <c r="D709" s="22">
        <f t="shared" si="10"/>
        <v>366.35571659856606</v>
      </c>
      <c r="E709" s="28" t="s">
        <v>6433</v>
      </c>
      <c r="F709" s="24">
        <v>475.2</v>
      </c>
    </row>
    <row r="710" spans="1:6" s="11" customFormat="1" ht="12.75" customHeight="1">
      <c r="A710" s="38" t="s">
        <v>1765</v>
      </c>
      <c r="B710" s="36" t="s">
        <v>925</v>
      </c>
      <c r="C710" s="39" t="s">
        <v>285</v>
      </c>
      <c r="D710" s="22">
        <f t="shared" si="10"/>
        <v>16.876108241461722</v>
      </c>
      <c r="E710" s="28" t="s">
        <v>6433</v>
      </c>
      <c r="F710" s="24">
        <v>21.89</v>
      </c>
    </row>
    <row r="711" spans="1:6" s="11" customFormat="1" ht="12.75" customHeight="1">
      <c r="A711" s="38" t="s">
        <v>88</v>
      </c>
      <c r="B711" s="36" t="s">
        <v>6391</v>
      </c>
      <c r="C711" s="39" t="s">
        <v>285</v>
      </c>
      <c r="D711" s="22">
        <f t="shared" si="10"/>
        <v>17.793539434122273</v>
      </c>
      <c r="E711" s="28" t="s">
        <v>6433</v>
      </c>
      <c r="F711" s="24">
        <v>23.08</v>
      </c>
    </row>
    <row r="712" spans="1:6" s="11" customFormat="1" ht="12.75" customHeight="1">
      <c r="A712" s="36" t="s">
        <v>1766</v>
      </c>
      <c r="B712" s="36" t="s">
        <v>426</v>
      </c>
      <c r="C712" s="37" t="s">
        <v>537</v>
      </c>
      <c r="D712" s="22">
        <f t="shared" si="10"/>
        <v>366.35571659856606</v>
      </c>
      <c r="E712" s="28" t="s">
        <v>6433</v>
      </c>
      <c r="F712" s="24">
        <v>475.2</v>
      </c>
    </row>
    <row r="713" spans="1:6" s="11" customFormat="1" ht="12.75" customHeight="1">
      <c r="A713" s="36" t="s">
        <v>1767</v>
      </c>
      <c r="B713" s="36" t="s">
        <v>1768</v>
      </c>
      <c r="C713" s="37" t="s">
        <v>401</v>
      </c>
      <c r="D713" s="22">
        <f aca="true" t="shared" si="11" ref="D713:D776">F713/$F$5</f>
        <v>69.37784288027137</v>
      </c>
      <c r="E713" s="28" t="s">
        <v>6433</v>
      </c>
      <c r="F713" s="24">
        <v>89.99</v>
      </c>
    </row>
    <row r="714" spans="1:6" s="11" customFormat="1" ht="12.75" customHeight="1">
      <c r="A714" s="36" t="s">
        <v>1769</v>
      </c>
      <c r="B714" s="36" t="s">
        <v>1770</v>
      </c>
      <c r="C714" s="37" t="s">
        <v>401</v>
      </c>
      <c r="D714" s="22">
        <f t="shared" si="11"/>
        <v>50.867319404826155</v>
      </c>
      <c r="E714" s="28" t="s">
        <v>6433</v>
      </c>
      <c r="F714" s="24">
        <v>65.98</v>
      </c>
    </row>
    <row r="715" spans="1:6" s="11" customFormat="1" ht="12.75" customHeight="1">
      <c r="A715" s="36" t="s">
        <v>1771</v>
      </c>
      <c r="B715" s="36" t="s">
        <v>1772</v>
      </c>
      <c r="C715" s="37" t="s">
        <v>401</v>
      </c>
      <c r="D715" s="22">
        <f t="shared" si="11"/>
        <v>66.46364968005551</v>
      </c>
      <c r="E715" s="28" t="s">
        <v>6433</v>
      </c>
      <c r="F715" s="24">
        <v>86.21</v>
      </c>
    </row>
    <row r="716" spans="1:6" s="11" customFormat="1" ht="12.75" customHeight="1">
      <c r="A716" s="36" t="s">
        <v>1773</v>
      </c>
      <c r="B716" s="36" t="s">
        <v>1774</v>
      </c>
      <c r="C716" s="37" t="s">
        <v>401</v>
      </c>
      <c r="D716" s="22">
        <f t="shared" si="11"/>
        <v>64.1662169454938</v>
      </c>
      <c r="E716" s="28" t="s">
        <v>6433</v>
      </c>
      <c r="F716" s="24">
        <v>83.23</v>
      </c>
    </row>
    <row r="717" spans="1:6" s="11" customFormat="1" ht="12.75" customHeight="1">
      <c r="A717" s="36" t="s">
        <v>1775</v>
      </c>
      <c r="B717" s="36" t="s">
        <v>1776</v>
      </c>
      <c r="C717" s="37" t="s">
        <v>401</v>
      </c>
      <c r="D717" s="22">
        <f t="shared" si="11"/>
        <v>65.09135764397503</v>
      </c>
      <c r="E717" s="28" t="s">
        <v>6433</v>
      </c>
      <c r="F717" s="24">
        <v>84.43</v>
      </c>
    </row>
    <row r="718" spans="1:6" s="11" customFormat="1" ht="12.75" customHeight="1">
      <c r="A718" s="36" t="s">
        <v>1777</v>
      </c>
      <c r="B718" s="36" t="s">
        <v>1778</v>
      </c>
      <c r="C718" s="37" t="s">
        <v>401</v>
      </c>
      <c r="D718" s="22">
        <f t="shared" si="11"/>
        <v>109.02783131601264</v>
      </c>
      <c r="E718" s="28" t="s">
        <v>6433</v>
      </c>
      <c r="F718" s="24">
        <v>141.42</v>
      </c>
    </row>
    <row r="719" spans="1:6" s="11" customFormat="1" ht="12.75" customHeight="1">
      <c r="A719" s="36" t="s">
        <v>1779</v>
      </c>
      <c r="B719" s="36" t="s">
        <v>1780</v>
      </c>
      <c r="C719" s="37" t="s">
        <v>401</v>
      </c>
      <c r="D719" s="22">
        <f t="shared" si="11"/>
        <v>75.11371521085499</v>
      </c>
      <c r="E719" s="28" t="s">
        <v>6433</v>
      </c>
      <c r="F719" s="24">
        <v>97.43</v>
      </c>
    </row>
    <row r="720" spans="1:6" s="11" customFormat="1" ht="12.75" customHeight="1">
      <c r="A720" s="36" t="s">
        <v>1781</v>
      </c>
      <c r="B720" s="36" t="s">
        <v>1782</v>
      </c>
      <c r="C720" s="37" t="s">
        <v>401</v>
      </c>
      <c r="D720" s="22">
        <f t="shared" si="11"/>
        <v>73.21717677896847</v>
      </c>
      <c r="E720" s="28" t="s">
        <v>6433</v>
      </c>
      <c r="F720" s="24">
        <v>94.97</v>
      </c>
    </row>
    <row r="721" spans="1:6" s="11" customFormat="1" ht="12.75" customHeight="1">
      <c r="A721" s="36" t="s">
        <v>1783</v>
      </c>
      <c r="B721" s="36" t="s">
        <v>1784</v>
      </c>
      <c r="C721" s="37" t="s">
        <v>401</v>
      </c>
      <c r="D721" s="22">
        <f t="shared" si="11"/>
        <v>82.92344460720068</v>
      </c>
      <c r="E721" s="28" t="s">
        <v>6433</v>
      </c>
      <c r="F721" s="24">
        <v>107.56</v>
      </c>
    </row>
    <row r="722" spans="1:6" s="11" customFormat="1" ht="12.75" customHeight="1">
      <c r="A722" s="36" t="s">
        <v>1785</v>
      </c>
      <c r="B722" s="36" t="s">
        <v>1786</v>
      </c>
      <c r="C722" s="37" t="s">
        <v>401</v>
      </c>
      <c r="D722" s="22">
        <f t="shared" si="11"/>
        <v>88.90602112404595</v>
      </c>
      <c r="E722" s="28" t="s">
        <v>6433</v>
      </c>
      <c r="F722" s="24">
        <v>115.32</v>
      </c>
    </row>
    <row r="723" spans="1:6" s="11" customFormat="1" ht="12.75" customHeight="1">
      <c r="A723" s="36" t="s">
        <v>1787</v>
      </c>
      <c r="B723" s="36" t="s">
        <v>1788</v>
      </c>
      <c r="C723" s="37" t="s">
        <v>401</v>
      </c>
      <c r="D723" s="22">
        <f t="shared" si="11"/>
        <v>76.01572739187418</v>
      </c>
      <c r="E723" s="28" t="s">
        <v>6433</v>
      </c>
      <c r="F723" s="24">
        <v>98.6</v>
      </c>
    </row>
    <row r="724" spans="1:6" s="11" customFormat="1" ht="12.75" customHeight="1">
      <c r="A724" s="36" t="s">
        <v>1789</v>
      </c>
      <c r="B724" s="36" t="s">
        <v>1790</v>
      </c>
      <c r="C724" s="37" t="s">
        <v>401</v>
      </c>
      <c r="D724" s="22">
        <f t="shared" si="11"/>
        <v>120.21432426181482</v>
      </c>
      <c r="E724" s="28" t="s">
        <v>6433</v>
      </c>
      <c r="F724" s="24">
        <v>155.93</v>
      </c>
    </row>
    <row r="725" spans="1:6" s="11" customFormat="1" ht="12.75" customHeight="1">
      <c r="A725" s="36" t="s">
        <v>1791</v>
      </c>
      <c r="B725" s="36" t="s">
        <v>1792</v>
      </c>
      <c r="C725" s="37" t="s">
        <v>401</v>
      </c>
      <c r="D725" s="22">
        <f t="shared" si="11"/>
        <v>75.89237529874336</v>
      </c>
      <c r="E725" s="28" t="s">
        <v>6433</v>
      </c>
      <c r="F725" s="24">
        <v>98.44</v>
      </c>
    </row>
    <row r="726" spans="1:6" s="11" customFormat="1" ht="12.75" customHeight="1">
      <c r="A726" s="36" t="s">
        <v>1793</v>
      </c>
      <c r="B726" s="36" t="s">
        <v>1794</v>
      </c>
      <c r="C726" s="37" t="s">
        <v>401</v>
      </c>
      <c r="D726" s="22">
        <f t="shared" si="11"/>
        <v>57.16598566031918</v>
      </c>
      <c r="E726" s="28" t="s">
        <v>6433</v>
      </c>
      <c r="F726" s="24">
        <v>74.15</v>
      </c>
    </row>
    <row r="727" spans="1:6" s="11" customFormat="1" ht="12.75" customHeight="1">
      <c r="A727" s="36" t="s">
        <v>1795</v>
      </c>
      <c r="B727" s="36" t="s">
        <v>1796</v>
      </c>
      <c r="C727" s="37" t="s">
        <v>401</v>
      </c>
      <c r="D727" s="22">
        <f t="shared" si="11"/>
        <v>61.19034769871252</v>
      </c>
      <c r="E727" s="28" t="s">
        <v>6433</v>
      </c>
      <c r="F727" s="24">
        <v>79.37</v>
      </c>
    </row>
    <row r="728" spans="1:6" s="11" customFormat="1" ht="24.75" customHeight="1">
      <c r="A728" s="36" t="s">
        <v>1797</v>
      </c>
      <c r="B728" s="36" t="s">
        <v>1798</v>
      </c>
      <c r="C728" s="37" t="s">
        <v>401</v>
      </c>
      <c r="D728" s="22">
        <f t="shared" si="11"/>
        <v>76.27014108395653</v>
      </c>
      <c r="E728" s="28" t="s">
        <v>6433</v>
      </c>
      <c r="F728" s="24">
        <v>98.93</v>
      </c>
    </row>
    <row r="729" spans="1:6" s="11" customFormat="1" ht="24.75" customHeight="1">
      <c r="A729" s="36" t="s">
        <v>1799</v>
      </c>
      <c r="B729" s="36" t="s">
        <v>1800</v>
      </c>
      <c r="C729" s="37" t="s">
        <v>401</v>
      </c>
      <c r="D729" s="22">
        <f t="shared" si="11"/>
        <v>55.46218487394958</v>
      </c>
      <c r="E729" s="28" t="s">
        <v>6433</v>
      </c>
      <c r="F729" s="24">
        <v>71.94</v>
      </c>
    </row>
    <row r="730" spans="1:6" s="11" customFormat="1" ht="24.75" customHeight="1">
      <c r="A730" s="36" t="s">
        <v>1801</v>
      </c>
      <c r="B730" s="36" t="s">
        <v>1802</v>
      </c>
      <c r="C730" s="37" t="s">
        <v>401</v>
      </c>
      <c r="D730" s="22">
        <f t="shared" si="11"/>
        <v>88.56680286793616</v>
      </c>
      <c r="E730" s="28" t="s">
        <v>6433</v>
      </c>
      <c r="F730" s="24">
        <v>114.88</v>
      </c>
    </row>
    <row r="731" spans="1:6" s="11" customFormat="1" ht="24.75" customHeight="1">
      <c r="A731" s="36" t="s">
        <v>1803</v>
      </c>
      <c r="B731" s="36" t="s">
        <v>1804</v>
      </c>
      <c r="C731" s="37" t="s">
        <v>401</v>
      </c>
      <c r="D731" s="22">
        <f t="shared" si="11"/>
        <v>97.82591935856912</v>
      </c>
      <c r="E731" s="28" t="s">
        <v>6433</v>
      </c>
      <c r="F731" s="24">
        <v>126.89</v>
      </c>
    </row>
    <row r="732" spans="1:6" s="11" customFormat="1" ht="12.75" customHeight="1">
      <c r="A732" s="36" t="s">
        <v>1805</v>
      </c>
      <c r="B732" s="36" t="s">
        <v>1806</v>
      </c>
      <c r="C732" s="37" t="s">
        <v>401</v>
      </c>
      <c r="D732" s="22">
        <f t="shared" si="11"/>
        <v>65.44599491172616</v>
      </c>
      <c r="E732" s="28" t="s">
        <v>6433</v>
      </c>
      <c r="F732" s="24">
        <v>84.89</v>
      </c>
    </row>
    <row r="733" spans="1:6" s="11" customFormat="1" ht="12.75" customHeight="1">
      <c r="A733" s="36" t="s">
        <v>1807</v>
      </c>
      <c r="B733" s="36" t="s">
        <v>1808</v>
      </c>
      <c r="C733" s="37" t="s">
        <v>401</v>
      </c>
      <c r="D733" s="22">
        <f t="shared" si="11"/>
        <v>79.60835710430962</v>
      </c>
      <c r="E733" s="28" t="s">
        <v>6433</v>
      </c>
      <c r="F733" s="24">
        <v>103.26</v>
      </c>
    </row>
    <row r="734" spans="1:6" s="11" customFormat="1" ht="12.75" customHeight="1">
      <c r="A734" s="36" t="s">
        <v>1809</v>
      </c>
      <c r="B734" s="36" t="s">
        <v>1810</v>
      </c>
      <c r="C734" s="37" t="s">
        <v>401</v>
      </c>
      <c r="D734" s="22">
        <f t="shared" si="11"/>
        <v>65.61560403978105</v>
      </c>
      <c r="E734" s="28" t="s">
        <v>6433</v>
      </c>
      <c r="F734" s="24">
        <v>85.11</v>
      </c>
    </row>
    <row r="735" spans="1:6" s="11" customFormat="1" ht="12.75" customHeight="1">
      <c r="A735" s="36" t="s">
        <v>1811</v>
      </c>
      <c r="B735" s="36" t="s">
        <v>1812</v>
      </c>
      <c r="C735" s="37" t="s">
        <v>401</v>
      </c>
      <c r="D735" s="22">
        <f t="shared" si="11"/>
        <v>67.09582915735102</v>
      </c>
      <c r="E735" s="28" t="s">
        <v>6433</v>
      </c>
      <c r="F735" s="24">
        <v>87.03</v>
      </c>
    </row>
    <row r="736" spans="1:6" s="11" customFormat="1" ht="12.75" customHeight="1">
      <c r="A736" s="36" t="s">
        <v>1813</v>
      </c>
      <c r="B736" s="36" t="s">
        <v>1814</v>
      </c>
      <c r="C736" s="37" t="s">
        <v>401</v>
      </c>
      <c r="D736" s="22">
        <f t="shared" si="11"/>
        <v>79.87818980803331</v>
      </c>
      <c r="E736" s="28" t="s">
        <v>6433</v>
      </c>
      <c r="F736" s="24">
        <v>103.61</v>
      </c>
    </row>
    <row r="737" spans="1:6" s="11" customFormat="1" ht="12.75" customHeight="1">
      <c r="A737" s="36" t="s">
        <v>1815</v>
      </c>
      <c r="B737" s="36" t="s">
        <v>1816</v>
      </c>
      <c r="C737" s="37" t="s">
        <v>401</v>
      </c>
      <c r="D737" s="22">
        <f t="shared" si="11"/>
        <v>79.18433428417238</v>
      </c>
      <c r="E737" s="28" t="s">
        <v>6433</v>
      </c>
      <c r="F737" s="24">
        <v>102.71</v>
      </c>
    </row>
    <row r="738" spans="1:6" s="11" customFormat="1" ht="12.75" customHeight="1">
      <c r="A738" s="36" t="s">
        <v>1817</v>
      </c>
      <c r="B738" s="36" t="s">
        <v>1818</v>
      </c>
      <c r="C738" s="37" t="s">
        <v>401</v>
      </c>
      <c r="D738" s="22">
        <f t="shared" si="11"/>
        <v>83.50165754375145</v>
      </c>
      <c r="E738" s="28" t="s">
        <v>6433</v>
      </c>
      <c r="F738" s="24">
        <v>108.31</v>
      </c>
    </row>
    <row r="739" spans="1:6" s="11" customFormat="1" ht="12.75" customHeight="1">
      <c r="A739" s="36" t="s">
        <v>1819</v>
      </c>
      <c r="B739" s="36" t="s">
        <v>1820</v>
      </c>
      <c r="C739" s="37" t="s">
        <v>401</v>
      </c>
      <c r="D739" s="22">
        <f t="shared" si="11"/>
        <v>92.16714208619229</v>
      </c>
      <c r="E739" s="28" t="s">
        <v>6433</v>
      </c>
      <c r="F739" s="24">
        <v>119.55</v>
      </c>
    </row>
    <row r="740" spans="1:6" s="11" customFormat="1" ht="12.75" customHeight="1">
      <c r="A740" s="36" t="s">
        <v>1821</v>
      </c>
      <c r="B740" s="36" t="s">
        <v>1822</v>
      </c>
      <c r="C740" s="37" t="s">
        <v>401</v>
      </c>
      <c r="D740" s="22">
        <f t="shared" si="11"/>
        <v>73.31740035463727</v>
      </c>
      <c r="E740" s="28" t="s">
        <v>6433</v>
      </c>
      <c r="F740" s="24">
        <v>95.1</v>
      </c>
    </row>
    <row r="741" spans="1:6" s="11" customFormat="1" ht="12.75" customHeight="1">
      <c r="A741" s="36" t="s">
        <v>1823</v>
      </c>
      <c r="B741" s="36" t="s">
        <v>1824</v>
      </c>
      <c r="C741" s="37" t="s">
        <v>401</v>
      </c>
      <c r="D741" s="22">
        <f t="shared" si="11"/>
        <v>141.184180094056</v>
      </c>
      <c r="E741" s="28" t="s">
        <v>6433</v>
      </c>
      <c r="F741" s="24">
        <v>183.13</v>
      </c>
    </row>
    <row r="742" spans="1:6" s="11" customFormat="1" ht="12.75" customHeight="1">
      <c r="A742" s="36" t="s">
        <v>1825</v>
      </c>
      <c r="B742" s="36" t="s">
        <v>1826</v>
      </c>
      <c r="C742" s="37" t="s">
        <v>401</v>
      </c>
      <c r="D742" s="22">
        <f t="shared" si="11"/>
        <v>206.4528563719066</v>
      </c>
      <c r="E742" s="28" t="s">
        <v>6433</v>
      </c>
      <c r="F742" s="24">
        <v>267.79</v>
      </c>
    </row>
    <row r="743" spans="1:6" s="11" customFormat="1" ht="12.75" customHeight="1">
      <c r="A743" s="36" t="s">
        <v>90</v>
      </c>
      <c r="B743" s="36" t="s">
        <v>1827</v>
      </c>
      <c r="C743" s="37" t="s">
        <v>401</v>
      </c>
      <c r="D743" s="22">
        <f t="shared" si="11"/>
        <v>112.78236065068229</v>
      </c>
      <c r="E743" s="28" t="s">
        <v>6433</v>
      </c>
      <c r="F743" s="24">
        <v>146.29</v>
      </c>
    </row>
    <row r="744" spans="1:6" s="11" customFormat="1" ht="12.75" customHeight="1">
      <c r="A744" s="36" t="s">
        <v>1828</v>
      </c>
      <c r="B744" s="36" t="s">
        <v>1829</v>
      </c>
      <c r="C744" s="37" t="s">
        <v>401</v>
      </c>
      <c r="D744" s="22">
        <f t="shared" si="11"/>
        <v>134.26104386708812</v>
      </c>
      <c r="E744" s="28" t="s">
        <v>6433</v>
      </c>
      <c r="F744" s="24">
        <v>174.15</v>
      </c>
    </row>
    <row r="745" spans="1:6" s="11" customFormat="1" ht="12.75" customHeight="1">
      <c r="A745" s="36" t="s">
        <v>1830</v>
      </c>
      <c r="B745" s="36" t="s">
        <v>1831</v>
      </c>
      <c r="C745" s="37" t="s">
        <v>401</v>
      </c>
      <c r="D745" s="22">
        <f t="shared" si="11"/>
        <v>132.62662863310462</v>
      </c>
      <c r="E745" s="28" t="s">
        <v>6433</v>
      </c>
      <c r="F745" s="24">
        <v>172.03</v>
      </c>
    </row>
    <row r="746" spans="1:6" s="11" customFormat="1" ht="12.75" customHeight="1">
      <c r="A746" s="36" t="s">
        <v>1832</v>
      </c>
      <c r="B746" s="36" t="s">
        <v>1833</v>
      </c>
      <c r="C746" s="37" t="s">
        <v>401</v>
      </c>
      <c r="D746" s="22">
        <f t="shared" si="11"/>
        <v>157.1968236836019</v>
      </c>
      <c r="E746" s="28" t="s">
        <v>6433</v>
      </c>
      <c r="F746" s="24">
        <v>203.9</v>
      </c>
    </row>
    <row r="747" spans="1:6" s="11" customFormat="1" ht="12.75" customHeight="1">
      <c r="A747" s="36" t="s">
        <v>1834</v>
      </c>
      <c r="B747" s="36" t="s">
        <v>427</v>
      </c>
      <c r="C747" s="37" t="s">
        <v>537</v>
      </c>
      <c r="D747" s="22">
        <f t="shared" si="11"/>
        <v>366.35571659856606</v>
      </c>
      <c r="E747" s="28" t="s">
        <v>6433</v>
      </c>
      <c r="F747" s="24">
        <v>475.2</v>
      </c>
    </row>
    <row r="748" spans="1:6" s="11" customFormat="1" ht="12.75" customHeight="1">
      <c r="A748" s="36" t="s">
        <v>1835</v>
      </c>
      <c r="B748" s="36" t="s">
        <v>1836</v>
      </c>
      <c r="C748" s="37" t="s">
        <v>401</v>
      </c>
      <c r="D748" s="22">
        <f t="shared" si="11"/>
        <v>39.91211163364429</v>
      </c>
      <c r="E748" s="28" t="s">
        <v>6433</v>
      </c>
      <c r="F748" s="24">
        <v>51.77</v>
      </c>
    </row>
    <row r="749" spans="1:6" s="11" customFormat="1" ht="12.75" customHeight="1">
      <c r="A749" s="36" t="s">
        <v>1837</v>
      </c>
      <c r="B749" s="36" t="s">
        <v>1838</v>
      </c>
      <c r="C749" s="37" t="s">
        <v>286</v>
      </c>
      <c r="D749" s="22">
        <f t="shared" si="11"/>
        <v>35.61791689152726</v>
      </c>
      <c r="E749" s="28" t="s">
        <v>6433</v>
      </c>
      <c r="F749" s="24">
        <v>46.2</v>
      </c>
    </row>
    <row r="750" spans="1:6" s="11" customFormat="1" ht="12.75" customHeight="1">
      <c r="A750" s="36" t="s">
        <v>1839</v>
      </c>
      <c r="B750" s="36" t="s">
        <v>1840</v>
      </c>
      <c r="C750" s="37" t="s">
        <v>286</v>
      </c>
      <c r="D750" s="22">
        <f t="shared" si="11"/>
        <v>30.59131909644592</v>
      </c>
      <c r="E750" s="28" t="s">
        <v>6433</v>
      </c>
      <c r="F750" s="24">
        <v>39.68</v>
      </c>
    </row>
    <row r="751" spans="1:6" s="11" customFormat="1" ht="12.75" customHeight="1">
      <c r="A751" s="36" t="s">
        <v>1841</v>
      </c>
      <c r="B751" s="36" t="s">
        <v>1842</v>
      </c>
      <c r="C751" s="37" t="s">
        <v>401</v>
      </c>
      <c r="D751" s="22">
        <f t="shared" si="11"/>
        <v>50.35849202066147</v>
      </c>
      <c r="E751" s="28" t="s">
        <v>6433</v>
      </c>
      <c r="F751" s="24">
        <v>65.32</v>
      </c>
    </row>
    <row r="752" spans="1:6" s="11" customFormat="1" ht="12.75" customHeight="1">
      <c r="A752" s="36" t="s">
        <v>1843</v>
      </c>
      <c r="B752" s="36" t="s">
        <v>1844</v>
      </c>
      <c r="C752" s="37" t="s">
        <v>401</v>
      </c>
      <c r="D752" s="22">
        <f t="shared" si="11"/>
        <v>92.15943258037161</v>
      </c>
      <c r="E752" s="28" t="s">
        <v>6433</v>
      </c>
      <c r="F752" s="24">
        <v>119.54</v>
      </c>
    </row>
    <row r="753" spans="1:6" s="11" customFormat="1" ht="12.75" customHeight="1">
      <c r="A753" s="36" t="s">
        <v>1845</v>
      </c>
      <c r="B753" s="36" t="s">
        <v>1846</v>
      </c>
      <c r="C753" s="37" t="s">
        <v>401</v>
      </c>
      <c r="D753" s="22">
        <f t="shared" si="11"/>
        <v>78.87595405134532</v>
      </c>
      <c r="E753" s="28" t="s">
        <v>6433</v>
      </c>
      <c r="F753" s="24">
        <v>102.31</v>
      </c>
    </row>
    <row r="754" spans="1:6" s="11" customFormat="1" ht="12.75" customHeight="1">
      <c r="A754" s="36" t="s">
        <v>1847</v>
      </c>
      <c r="B754" s="36" t="s">
        <v>1848</v>
      </c>
      <c r="C754" s="37" t="s">
        <v>401</v>
      </c>
      <c r="D754" s="22">
        <f t="shared" si="11"/>
        <v>37.07501349163519</v>
      </c>
      <c r="E754" s="28" t="s">
        <v>6433</v>
      </c>
      <c r="F754" s="24">
        <v>48.09</v>
      </c>
    </row>
    <row r="755" spans="1:6" s="11" customFormat="1" ht="12.75" customHeight="1">
      <c r="A755" s="36" t="s">
        <v>1849</v>
      </c>
      <c r="B755" s="36" t="s">
        <v>1850</v>
      </c>
      <c r="C755" s="37" t="s">
        <v>401</v>
      </c>
      <c r="D755" s="22">
        <f t="shared" si="11"/>
        <v>37.2369131138694</v>
      </c>
      <c r="E755" s="28" t="s">
        <v>6433</v>
      </c>
      <c r="F755" s="24">
        <v>48.3</v>
      </c>
    </row>
    <row r="756" spans="1:6" s="11" customFormat="1" ht="12.75" customHeight="1">
      <c r="A756" s="36" t="s">
        <v>1851</v>
      </c>
      <c r="B756" s="36" t="s">
        <v>1852</v>
      </c>
      <c r="C756" s="37" t="s">
        <v>401</v>
      </c>
      <c r="D756" s="22">
        <f t="shared" si="11"/>
        <v>69.75560866548454</v>
      </c>
      <c r="E756" s="28" t="s">
        <v>6433</v>
      </c>
      <c r="F756" s="24">
        <v>90.48</v>
      </c>
    </row>
    <row r="757" spans="1:6" s="11" customFormat="1" ht="12.75" customHeight="1">
      <c r="A757" s="36" t="s">
        <v>1853</v>
      </c>
      <c r="B757" s="36" t="s">
        <v>1854</v>
      </c>
      <c r="C757" s="37" t="s">
        <v>286</v>
      </c>
      <c r="D757" s="22">
        <f t="shared" si="11"/>
        <v>24.71667566109013</v>
      </c>
      <c r="E757" s="28" t="s">
        <v>6433</v>
      </c>
      <c r="F757" s="24">
        <v>32.06</v>
      </c>
    </row>
    <row r="758" spans="1:6" s="11" customFormat="1" ht="12.75" customHeight="1">
      <c r="A758" s="36" t="s">
        <v>1855</v>
      </c>
      <c r="B758" s="36" t="s">
        <v>1856</v>
      </c>
      <c r="C758" s="37" t="s">
        <v>286</v>
      </c>
      <c r="D758" s="22">
        <f t="shared" si="11"/>
        <v>52.65592475522319</v>
      </c>
      <c r="E758" s="28" t="s">
        <v>6433</v>
      </c>
      <c r="F758" s="24">
        <v>68.3</v>
      </c>
    </row>
    <row r="759" spans="1:6" s="11" customFormat="1" ht="12.75" customHeight="1">
      <c r="A759" s="36" t="s">
        <v>1857</v>
      </c>
      <c r="B759" s="36" t="s">
        <v>1858</v>
      </c>
      <c r="C759" s="37" t="s">
        <v>286</v>
      </c>
      <c r="D759" s="22">
        <f t="shared" si="11"/>
        <v>49.02474751368438</v>
      </c>
      <c r="E759" s="28" t="s">
        <v>6433</v>
      </c>
      <c r="F759" s="24">
        <v>63.59</v>
      </c>
    </row>
    <row r="760" spans="1:6" s="11" customFormat="1" ht="12.75" customHeight="1">
      <c r="A760" s="36" t="s">
        <v>1859</v>
      </c>
      <c r="B760" s="36" t="s">
        <v>1860</v>
      </c>
      <c r="C760" s="37" t="s">
        <v>286</v>
      </c>
      <c r="D760" s="22">
        <f t="shared" si="11"/>
        <v>57.4897849047876</v>
      </c>
      <c r="E760" s="28" t="s">
        <v>6433</v>
      </c>
      <c r="F760" s="24">
        <v>74.57</v>
      </c>
    </row>
    <row r="761" spans="1:6" s="11" customFormat="1" ht="12.75" customHeight="1">
      <c r="A761" s="36" t="s">
        <v>1861</v>
      </c>
      <c r="B761" s="36" t="s">
        <v>1862</v>
      </c>
      <c r="C761" s="37" t="s">
        <v>286</v>
      </c>
      <c r="D761" s="22">
        <f t="shared" si="11"/>
        <v>55.43134685066688</v>
      </c>
      <c r="E761" s="28" t="s">
        <v>6433</v>
      </c>
      <c r="F761" s="24">
        <v>71.9</v>
      </c>
    </row>
    <row r="762" spans="1:6" s="11" customFormat="1" ht="12.75" customHeight="1">
      <c r="A762" s="36" t="s">
        <v>1863</v>
      </c>
      <c r="B762" s="36" t="s">
        <v>1864</v>
      </c>
      <c r="C762" s="37" t="s">
        <v>286</v>
      </c>
      <c r="D762" s="22">
        <f t="shared" si="11"/>
        <v>77.3417623930306</v>
      </c>
      <c r="E762" s="28" t="s">
        <v>6433</v>
      </c>
      <c r="F762" s="24">
        <v>100.32</v>
      </c>
    </row>
    <row r="763" spans="1:6" s="11" customFormat="1" ht="12.75" customHeight="1">
      <c r="A763" s="36" t="s">
        <v>1865</v>
      </c>
      <c r="B763" s="36" t="s">
        <v>1866</v>
      </c>
      <c r="C763" s="37" t="s">
        <v>401</v>
      </c>
      <c r="D763" s="22">
        <f t="shared" si="11"/>
        <v>45.73278852825534</v>
      </c>
      <c r="E763" s="28" t="s">
        <v>6433</v>
      </c>
      <c r="F763" s="24">
        <v>59.32</v>
      </c>
    </row>
    <row r="764" spans="1:6" s="11" customFormat="1" ht="12.75" customHeight="1">
      <c r="A764" s="36" t="s">
        <v>95</v>
      </c>
      <c r="B764" s="36" t="s">
        <v>1867</v>
      </c>
      <c r="C764" s="37" t="s">
        <v>286</v>
      </c>
      <c r="D764" s="22">
        <f t="shared" si="11"/>
        <v>88.18132757690232</v>
      </c>
      <c r="E764" s="28" t="s">
        <v>6433</v>
      </c>
      <c r="F764" s="24">
        <v>114.38</v>
      </c>
    </row>
    <row r="765" spans="1:6" s="11" customFormat="1" ht="12.75" customHeight="1">
      <c r="A765" s="36" t="s">
        <v>1868</v>
      </c>
      <c r="B765" s="36" t="s">
        <v>1869</v>
      </c>
      <c r="C765" s="37" t="s">
        <v>286</v>
      </c>
      <c r="D765" s="22">
        <f t="shared" si="11"/>
        <v>36.82059979955285</v>
      </c>
      <c r="E765" s="28" t="s">
        <v>6433</v>
      </c>
      <c r="F765" s="24">
        <v>47.76</v>
      </c>
    </row>
    <row r="766" spans="1:6" s="11" customFormat="1" ht="12.75" customHeight="1">
      <c r="A766" s="36" t="s">
        <v>1870</v>
      </c>
      <c r="B766" s="36" t="s">
        <v>1871</v>
      </c>
      <c r="C766" s="37" t="s">
        <v>286</v>
      </c>
      <c r="D766" s="22">
        <f t="shared" si="11"/>
        <v>70.78868244545525</v>
      </c>
      <c r="E766" s="28" t="s">
        <v>6433</v>
      </c>
      <c r="F766" s="24">
        <v>91.82</v>
      </c>
    </row>
    <row r="767" spans="1:6" s="11" customFormat="1" ht="12.75" customHeight="1">
      <c r="A767" s="36" t="s">
        <v>1872</v>
      </c>
      <c r="B767" s="36" t="s">
        <v>1873</v>
      </c>
      <c r="C767" s="37" t="s">
        <v>286</v>
      </c>
      <c r="D767" s="22">
        <f t="shared" si="11"/>
        <v>64.7675583995066</v>
      </c>
      <c r="E767" s="28" t="s">
        <v>6433</v>
      </c>
      <c r="F767" s="24">
        <v>84.01</v>
      </c>
    </row>
    <row r="768" spans="1:6" s="11" customFormat="1" ht="12.75" customHeight="1">
      <c r="A768" s="36" t="s">
        <v>1874</v>
      </c>
      <c r="B768" s="36" t="s">
        <v>1875</v>
      </c>
      <c r="C768" s="37" t="s">
        <v>286</v>
      </c>
      <c r="D768" s="22">
        <f t="shared" si="11"/>
        <v>19.612982807802023</v>
      </c>
      <c r="E768" s="28" t="s">
        <v>6433</v>
      </c>
      <c r="F768" s="24">
        <v>25.44</v>
      </c>
    </row>
    <row r="769" spans="1:6" s="11" customFormat="1" ht="12.75" customHeight="1">
      <c r="A769" s="36" t="s">
        <v>1876</v>
      </c>
      <c r="B769" s="36" t="s">
        <v>1877</v>
      </c>
      <c r="C769" s="37" t="s">
        <v>401</v>
      </c>
      <c r="D769" s="22">
        <f t="shared" si="11"/>
        <v>480.98835864621077</v>
      </c>
      <c r="E769" s="28" t="s">
        <v>6433</v>
      </c>
      <c r="F769" s="24">
        <v>623.89</v>
      </c>
    </row>
    <row r="770" spans="1:6" s="11" customFormat="1" ht="12.75" customHeight="1">
      <c r="A770" s="36" t="s">
        <v>1878</v>
      </c>
      <c r="B770" s="36" t="s">
        <v>1879</v>
      </c>
      <c r="C770" s="37" t="s">
        <v>537</v>
      </c>
      <c r="D770" s="22">
        <f t="shared" si="11"/>
        <v>366.35571659856606</v>
      </c>
      <c r="E770" s="28" t="s">
        <v>6433</v>
      </c>
      <c r="F770" s="24">
        <v>475.2</v>
      </c>
    </row>
    <row r="771" spans="1:6" s="11" customFormat="1" ht="12.75" customHeight="1">
      <c r="A771" s="36" t="s">
        <v>1880</v>
      </c>
      <c r="B771" s="36" t="s">
        <v>1881</v>
      </c>
      <c r="C771" s="37" t="s">
        <v>286</v>
      </c>
      <c r="D771" s="22">
        <f t="shared" si="11"/>
        <v>39.17970858067998</v>
      </c>
      <c r="E771" s="28" t="s">
        <v>6433</v>
      </c>
      <c r="F771" s="24">
        <v>50.82</v>
      </c>
    </row>
    <row r="772" spans="1:6" s="11" customFormat="1" ht="12.75" customHeight="1">
      <c r="A772" s="36" t="s">
        <v>428</v>
      </c>
      <c r="B772" s="36" t="s">
        <v>1882</v>
      </c>
      <c r="C772" s="37" t="s">
        <v>286</v>
      </c>
      <c r="D772" s="22">
        <f t="shared" si="11"/>
        <v>36.42741500269833</v>
      </c>
      <c r="E772" s="28" t="s">
        <v>6433</v>
      </c>
      <c r="F772" s="24">
        <v>47.25</v>
      </c>
    </row>
    <row r="773" spans="1:6" s="11" customFormat="1" ht="12.75" customHeight="1">
      <c r="A773" s="36" t="s">
        <v>1883</v>
      </c>
      <c r="B773" s="36" t="s">
        <v>1884</v>
      </c>
      <c r="C773" s="37" t="s">
        <v>286</v>
      </c>
      <c r="D773" s="22">
        <f t="shared" si="11"/>
        <v>46.46519158121965</v>
      </c>
      <c r="E773" s="28" t="s">
        <v>6433</v>
      </c>
      <c r="F773" s="24">
        <v>60.27</v>
      </c>
    </row>
    <row r="774" spans="1:6" s="11" customFormat="1" ht="12.75" customHeight="1">
      <c r="A774" s="36" t="s">
        <v>1885</v>
      </c>
      <c r="B774" s="36" t="s">
        <v>1886</v>
      </c>
      <c r="C774" s="37" t="s">
        <v>286</v>
      </c>
      <c r="D774" s="22">
        <f t="shared" si="11"/>
        <v>57.2276617068846</v>
      </c>
      <c r="E774" s="28" t="s">
        <v>6433</v>
      </c>
      <c r="F774" s="24">
        <v>74.23</v>
      </c>
    </row>
    <row r="775" spans="1:6" s="11" customFormat="1" ht="12.75" customHeight="1">
      <c r="A775" s="36" t="s">
        <v>1887</v>
      </c>
      <c r="B775" s="36" t="s">
        <v>1888</v>
      </c>
      <c r="C775" s="37" t="s">
        <v>286</v>
      </c>
      <c r="D775" s="22">
        <f t="shared" si="11"/>
        <v>32.58808110400124</v>
      </c>
      <c r="E775" s="28" t="s">
        <v>6433</v>
      </c>
      <c r="F775" s="24">
        <v>42.27</v>
      </c>
    </row>
    <row r="776" spans="1:6" s="11" customFormat="1" ht="12.75" customHeight="1">
      <c r="A776" s="36" t="s">
        <v>1889</v>
      </c>
      <c r="B776" s="36" t="s">
        <v>1890</v>
      </c>
      <c r="C776" s="37" t="s">
        <v>286</v>
      </c>
      <c r="D776" s="22">
        <f t="shared" si="11"/>
        <v>37.9076401202683</v>
      </c>
      <c r="E776" s="28" t="s">
        <v>6433</v>
      </c>
      <c r="F776" s="24">
        <v>49.17</v>
      </c>
    </row>
    <row r="777" spans="1:6" s="11" customFormat="1" ht="12.75" customHeight="1">
      <c r="A777" s="36" t="s">
        <v>1891</v>
      </c>
      <c r="B777" s="36" t="s">
        <v>1892</v>
      </c>
      <c r="C777" s="37" t="s">
        <v>286</v>
      </c>
      <c r="D777" s="22">
        <f aca="true" t="shared" si="12" ref="D777:D840">F777/$F$5</f>
        <v>48.34631100146481</v>
      </c>
      <c r="E777" s="28" t="s">
        <v>6433</v>
      </c>
      <c r="F777" s="24">
        <v>62.71</v>
      </c>
    </row>
    <row r="778" spans="1:6" s="11" customFormat="1" ht="12.75" customHeight="1">
      <c r="A778" s="36" t="s">
        <v>1893</v>
      </c>
      <c r="B778" s="36" t="s">
        <v>1894</v>
      </c>
      <c r="C778" s="37" t="s">
        <v>286</v>
      </c>
      <c r="D778" s="22">
        <f t="shared" si="12"/>
        <v>78.4133837021047</v>
      </c>
      <c r="E778" s="28" t="s">
        <v>6433</v>
      </c>
      <c r="F778" s="24">
        <v>101.71</v>
      </c>
    </row>
    <row r="779" spans="1:6" s="11" customFormat="1" ht="12.75" customHeight="1">
      <c r="A779" s="36" t="s">
        <v>1895</v>
      </c>
      <c r="B779" s="36" t="s">
        <v>1896</v>
      </c>
      <c r="C779" s="37" t="s">
        <v>286</v>
      </c>
      <c r="D779" s="22">
        <f t="shared" si="12"/>
        <v>112.69755608665486</v>
      </c>
      <c r="E779" s="28" t="s">
        <v>6433</v>
      </c>
      <c r="F779" s="24">
        <v>146.18</v>
      </c>
    </row>
    <row r="780" spans="1:6" s="11" customFormat="1" ht="12.75" customHeight="1">
      <c r="A780" s="36" t="s">
        <v>1897</v>
      </c>
      <c r="B780" s="36" t="s">
        <v>1898</v>
      </c>
      <c r="C780" s="37" t="s">
        <v>286</v>
      </c>
      <c r="D780" s="22">
        <f t="shared" si="12"/>
        <v>34.11456325649526</v>
      </c>
      <c r="E780" s="28" t="s">
        <v>6433</v>
      </c>
      <c r="F780" s="24">
        <v>44.25</v>
      </c>
    </row>
    <row r="781" spans="1:6" s="11" customFormat="1" ht="12.75" customHeight="1">
      <c r="A781" s="36" t="s">
        <v>1899</v>
      </c>
      <c r="B781" s="36" t="s">
        <v>1900</v>
      </c>
      <c r="C781" s="37" t="s">
        <v>286</v>
      </c>
      <c r="D781" s="22">
        <f t="shared" si="12"/>
        <v>39.16428956903862</v>
      </c>
      <c r="E781" s="28" t="s">
        <v>6433</v>
      </c>
      <c r="F781" s="24">
        <v>50.8</v>
      </c>
    </row>
    <row r="782" spans="1:6" s="11" customFormat="1" ht="12.75" customHeight="1">
      <c r="A782" s="36" t="s">
        <v>1901</v>
      </c>
      <c r="B782" s="36" t="s">
        <v>1902</v>
      </c>
      <c r="C782" s="37" t="s">
        <v>286</v>
      </c>
      <c r="D782" s="22">
        <f t="shared" si="12"/>
        <v>49.68005550844191</v>
      </c>
      <c r="E782" s="28" t="s">
        <v>6433</v>
      </c>
      <c r="F782" s="24">
        <v>64.44</v>
      </c>
    </row>
    <row r="783" spans="1:6" s="11" customFormat="1" ht="12.75" customHeight="1">
      <c r="A783" s="36" t="s">
        <v>1903</v>
      </c>
      <c r="B783" s="36" t="s">
        <v>1904</v>
      </c>
      <c r="C783" s="37" t="s">
        <v>286</v>
      </c>
      <c r="D783" s="22">
        <f t="shared" si="12"/>
        <v>63.17169069462648</v>
      </c>
      <c r="E783" s="28" t="s">
        <v>6433</v>
      </c>
      <c r="F783" s="24">
        <v>81.94</v>
      </c>
    </row>
    <row r="784" spans="1:6" s="11" customFormat="1" ht="12.75" customHeight="1">
      <c r="A784" s="36" t="s">
        <v>1905</v>
      </c>
      <c r="B784" s="36" t="s">
        <v>1906</v>
      </c>
      <c r="C784" s="37" t="s">
        <v>286</v>
      </c>
      <c r="D784" s="22">
        <f t="shared" si="12"/>
        <v>48.585305681905794</v>
      </c>
      <c r="E784" s="28" t="s">
        <v>6433</v>
      </c>
      <c r="F784" s="24">
        <v>63.02</v>
      </c>
    </row>
    <row r="785" spans="1:6" s="11" customFormat="1" ht="12.75" customHeight="1">
      <c r="A785" s="36" t="s">
        <v>1907</v>
      </c>
      <c r="B785" s="36" t="s">
        <v>1908</v>
      </c>
      <c r="C785" s="37" t="s">
        <v>286</v>
      </c>
      <c r="D785" s="22">
        <f t="shared" si="12"/>
        <v>61.66833705959448</v>
      </c>
      <c r="E785" s="28" t="s">
        <v>6433</v>
      </c>
      <c r="F785" s="24">
        <v>79.99</v>
      </c>
    </row>
    <row r="786" spans="1:6" s="11" customFormat="1" ht="12.75" customHeight="1">
      <c r="A786" s="36" t="s">
        <v>1909</v>
      </c>
      <c r="B786" s="36" t="s">
        <v>1910</v>
      </c>
      <c r="C786" s="37" t="s">
        <v>286</v>
      </c>
      <c r="D786" s="22">
        <f t="shared" si="12"/>
        <v>38.27769639966078</v>
      </c>
      <c r="E786" s="28" t="s">
        <v>6433</v>
      </c>
      <c r="F786" s="24">
        <v>49.65</v>
      </c>
    </row>
    <row r="787" spans="1:6" s="11" customFormat="1" ht="12.75" customHeight="1">
      <c r="A787" s="36" t="s">
        <v>1911</v>
      </c>
      <c r="B787" s="36" t="s">
        <v>1912</v>
      </c>
      <c r="C787" s="37" t="s">
        <v>286</v>
      </c>
      <c r="D787" s="22">
        <f t="shared" si="12"/>
        <v>48.0148022511757</v>
      </c>
      <c r="E787" s="28" t="s">
        <v>6433</v>
      </c>
      <c r="F787" s="24">
        <v>62.28</v>
      </c>
    </row>
    <row r="788" spans="1:6" s="11" customFormat="1" ht="12.75" customHeight="1">
      <c r="A788" s="36" t="s">
        <v>1913</v>
      </c>
      <c r="B788" s="36" t="s">
        <v>1914</v>
      </c>
      <c r="C788" s="37" t="s">
        <v>286</v>
      </c>
      <c r="D788" s="22">
        <f t="shared" si="12"/>
        <v>76.81751599722459</v>
      </c>
      <c r="E788" s="28" t="s">
        <v>6433</v>
      </c>
      <c r="F788" s="24">
        <v>99.64</v>
      </c>
    </row>
    <row r="789" spans="1:6" s="11" customFormat="1" ht="12.75" customHeight="1">
      <c r="A789" s="36" t="s">
        <v>1915</v>
      </c>
      <c r="B789" s="36" t="s">
        <v>1916</v>
      </c>
      <c r="C789" s="37" t="s">
        <v>286</v>
      </c>
      <c r="D789" s="22">
        <f t="shared" si="12"/>
        <v>92.59887441215018</v>
      </c>
      <c r="E789" s="28" t="s">
        <v>6433</v>
      </c>
      <c r="F789" s="24">
        <v>120.11</v>
      </c>
    </row>
    <row r="790" spans="1:6" s="11" customFormat="1" ht="12.75" customHeight="1">
      <c r="A790" s="36" t="s">
        <v>1917</v>
      </c>
      <c r="B790" s="36" t="s">
        <v>1918</v>
      </c>
      <c r="C790" s="37" t="s">
        <v>286</v>
      </c>
      <c r="D790" s="22">
        <f t="shared" si="12"/>
        <v>97.13977334052888</v>
      </c>
      <c r="E790" s="28" t="s">
        <v>6433</v>
      </c>
      <c r="F790" s="24">
        <v>126</v>
      </c>
    </row>
    <row r="791" spans="1:6" s="11" customFormat="1" ht="12.75" customHeight="1">
      <c r="A791" s="36" t="s">
        <v>1919</v>
      </c>
      <c r="B791" s="36" t="s">
        <v>1920</v>
      </c>
      <c r="C791" s="37" t="s">
        <v>286</v>
      </c>
      <c r="D791" s="22">
        <f t="shared" si="12"/>
        <v>40.25132988975407</v>
      </c>
      <c r="E791" s="28" t="s">
        <v>6433</v>
      </c>
      <c r="F791" s="24">
        <v>52.21</v>
      </c>
    </row>
    <row r="792" spans="1:6" s="11" customFormat="1" ht="12.75" customHeight="1">
      <c r="A792" s="36" t="s">
        <v>1921</v>
      </c>
      <c r="B792" s="36" t="s">
        <v>1922</v>
      </c>
      <c r="C792" s="37" t="s">
        <v>286</v>
      </c>
      <c r="D792" s="22">
        <f t="shared" si="12"/>
        <v>50.94441446303292</v>
      </c>
      <c r="E792" s="28" t="s">
        <v>6433</v>
      </c>
      <c r="F792" s="24">
        <v>66.08</v>
      </c>
    </row>
    <row r="793" spans="1:6" s="11" customFormat="1" ht="12.75" customHeight="1">
      <c r="A793" s="36" t="s">
        <v>1923</v>
      </c>
      <c r="B793" s="36" t="s">
        <v>1924</v>
      </c>
      <c r="C793" s="37" t="s">
        <v>286</v>
      </c>
      <c r="D793" s="22">
        <f t="shared" si="12"/>
        <v>81.16567728008636</v>
      </c>
      <c r="E793" s="28" t="s">
        <v>6433</v>
      </c>
      <c r="F793" s="24">
        <v>105.28</v>
      </c>
    </row>
    <row r="794" spans="1:6" s="11" customFormat="1" ht="12.75" customHeight="1">
      <c r="A794" s="36" t="s">
        <v>1925</v>
      </c>
      <c r="B794" s="36" t="s">
        <v>1926</v>
      </c>
      <c r="C794" s="37" t="s">
        <v>286</v>
      </c>
      <c r="D794" s="22">
        <f t="shared" si="12"/>
        <v>96.98558322411535</v>
      </c>
      <c r="E794" s="28" t="s">
        <v>6433</v>
      </c>
      <c r="F794" s="24">
        <v>125.8</v>
      </c>
    </row>
    <row r="795" spans="1:6" s="11" customFormat="1" ht="12.75" customHeight="1">
      <c r="A795" s="36" t="s">
        <v>1927</v>
      </c>
      <c r="B795" s="36" t="s">
        <v>1928</v>
      </c>
      <c r="C795" s="37" t="s">
        <v>286</v>
      </c>
      <c r="D795" s="22">
        <f t="shared" si="12"/>
        <v>122.93577981651377</v>
      </c>
      <c r="E795" s="28" t="s">
        <v>6433</v>
      </c>
      <c r="F795" s="24">
        <v>159.46</v>
      </c>
    </row>
    <row r="796" spans="1:6" s="11" customFormat="1" ht="12.75" customHeight="1">
      <c r="A796" s="36" t="s">
        <v>1929</v>
      </c>
      <c r="B796" s="36" t="s">
        <v>1930</v>
      </c>
      <c r="C796" s="37" t="s">
        <v>286</v>
      </c>
      <c r="D796" s="22">
        <f t="shared" si="12"/>
        <v>72.23036003392183</v>
      </c>
      <c r="E796" s="28" t="s">
        <v>6433</v>
      </c>
      <c r="F796" s="24">
        <v>93.69</v>
      </c>
    </row>
    <row r="797" spans="1:6" s="11" customFormat="1" ht="12.75" customHeight="1">
      <c r="A797" s="36" t="s">
        <v>1931</v>
      </c>
      <c r="B797" s="36" t="s">
        <v>1932</v>
      </c>
      <c r="C797" s="37" t="s">
        <v>286</v>
      </c>
      <c r="D797" s="23">
        <f t="shared" si="12"/>
        <v>76.10053195590163</v>
      </c>
      <c r="E797" s="28" t="s">
        <v>6433</v>
      </c>
      <c r="F797" s="25">
        <v>98.71</v>
      </c>
    </row>
    <row r="798" spans="1:6" s="11" customFormat="1" ht="12.75" customHeight="1">
      <c r="A798" s="36" t="s">
        <v>1933</v>
      </c>
      <c r="B798" s="36" t="s">
        <v>1934</v>
      </c>
      <c r="C798" s="37" t="s">
        <v>286</v>
      </c>
      <c r="D798" s="22">
        <f t="shared" si="12"/>
        <v>76.39349317708735</v>
      </c>
      <c r="E798" s="28" t="s">
        <v>6433</v>
      </c>
      <c r="F798" s="24">
        <v>99.09</v>
      </c>
    </row>
    <row r="799" spans="1:6" s="11" customFormat="1" ht="12.75" customHeight="1">
      <c r="A799" s="36" t="s">
        <v>1935</v>
      </c>
      <c r="B799" s="36" t="s">
        <v>1936</v>
      </c>
      <c r="C799" s="37" t="s">
        <v>286</v>
      </c>
      <c r="D799" s="22">
        <f t="shared" si="12"/>
        <v>73.25572430807185</v>
      </c>
      <c r="E799" s="28" t="s">
        <v>6433</v>
      </c>
      <c r="F799" s="24">
        <v>95.02</v>
      </c>
    </row>
    <row r="800" spans="1:6" s="11" customFormat="1" ht="12.75" customHeight="1">
      <c r="A800" s="38" t="s">
        <v>1937</v>
      </c>
      <c r="B800" s="36" t="s">
        <v>1938</v>
      </c>
      <c r="C800" s="39" t="s">
        <v>286</v>
      </c>
      <c r="D800" s="22">
        <f t="shared" si="12"/>
        <v>31.994449155809114</v>
      </c>
      <c r="E800" s="28" t="s">
        <v>6433</v>
      </c>
      <c r="F800" s="24">
        <v>41.5</v>
      </c>
    </row>
    <row r="801" spans="1:6" s="11" customFormat="1" ht="12.75" customHeight="1">
      <c r="A801" s="36" t="s">
        <v>1939</v>
      </c>
      <c r="B801" s="36" t="s">
        <v>1940</v>
      </c>
      <c r="C801" s="37" t="s">
        <v>401</v>
      </c>
      <c r="D801" s="22">
        <f t="shared" si="12"/>
        <v>136.8360188111942</v>
      </c>
      <c r="E801" s="28" t="s">
        <v>6433</v>
      </c>
      <c r="F801" s="24">
        <v>177.49</v>
      </c>
    </row>
    <row r="802" spans="1:6" s="11" customFormat="1" ht="12.75" customHeight="1">
      <c r="A802" s="36" t="s">
        <v>330</v>
      </c>
      <c r="B802" s="36" t="s">
        <v>1941</v>
      </c>
      <c r="C802" s="37" t="s">
        <v>401</v>
      </c>
      <c r="D802" s="22">
        <f t="shared" si="12"/>
        <v>132.6728856680287</v>
      </c>
      <c r="E802" s="28" t="s">
        <v>6433</v>
      </c>
      <c r="F802" s="24">
        <v>172.09</v>
      </c>
    </row>
    <row r="803" spans="1:6" s="11" customFormat="1" ht="12.75" customHeight="1">
      <c r="A803" s="36" t="s">
        <v>429</v>
      </c>
      <c r="B803" s="36" t="s">
        <v>1942</v>
      </c>
      <c r="C803" s="37" t="s">
        <v>401</v>
      </c>
      <c r="D803" s="22">
        <f t="shared" si="12"/>
        <v>142.62585768252256</v>
      </c>
      <c r="E803" s="28" t="s">
        <v>6433</v>
      </c>
      <c r="F803" s="24">
        <v>185</v>
      </c>
    </row>
    <row r="804" spans="1:6" s="11" customFormat="1" ht="12.75" customHeight="1">
      <c r="A804" s="36" t="s">
        <v>1943</v>
      </c>
      <c r="B804" s="36" t="s">
        <v>1944</v>
      </c>
      <c r="C804" s="37" t="s">
        <v>286</v>
      </c>
      <c r="D804" s="22">
        <f t="shared" si="12"/>
        <v>79.13036774342766</v>
      </c>
      <c r="E804" s="28" t="s">
        <v>6433</v>
      </c>
      <c r="F804" s="24">
        <v>102.64</v>
      </c>
    </row>
    <row r="805" spans="1:6" s="11" customFormat="1" ht="12.75" customHeight="1">
      <c r="A805" s="36" t="s">
        <v>1945</v>
      </c>
      <c r="B805" s="36" t="s">
        <v>1946</v>
      </c>
      <c r="C805" s="37" t="s">
        <v>286</v>
      </c>
      <c r="D805" s="22">
        <f t="shared" si="12"/>
        <v>175.23706730398584</v>
      </c>
      <c r="E805" s="28" t="s">
        <v>6433</v>
      </c>
      <c r="F805" s="24">
        <v>227.3</v>
      </c>
    </row>
    <row r="806" spans="1:6" s="11" customFormat="1" ht="12.75" customHeight="1">
      <c r="A806" s="36" t="s">
        <v>1947</v>
      </c>
      <c r="B806" s="36" t="s">
        <v>1948</v>
      </c>
      <c r="C806" s="37" t="s">
        <v>401</v>
      </c>
      <c r="D806" s="22">
        <f t="shared" si="12"/>
        <v>11.926605504587156</v>
      </c>
      <c r="E806" s="28" t="s">
        <v>6433</v>
      </c>
      <c r="F806" s="24">
        <v>15.47</v>
      </c>
    </row>
    <row r="807" spans="1:6" s="11" customFormat="1" ht="12.75" customHeight="1">
      <c r="A807" s="36" t="s">
        <v>1949</v>
      </c>
      <c r="B807" s="36" t="s">
        <v>1950</v>
      </c>
      <c r="C807" s="37" t="s">
        <v>537</v>
      </c>
      <c r="D807" s="22">
        <f t="shared" si="12"/>
        <v>366.35571659856606</v>
      </c>
      <c r="E807" s="28" t="s">
        <v>6433</v>
      </c>
      <c r="F807" s="24">
        <v>475.2</v>
      </c>
    </row>
    <row r="808" spans="1:6" s="11" customFormat="1" ht="12.75" customHeight="1">
      <c r="A808" s="36" t="s">
        <v>430</v>
      </c>
      <c r="B808" s="36" t="s">
        <v>1951</v>
      </c>
      <c r="C808" s="37" t="s">
        <v>401</v>
      </c>
      <c r="D808" s="22">
        <f t="shared" si="12"/>
        <v>4.895536196129828</v>
      </c>
      <c r="E808" s="28" t="s">
        <v>6433</v>
      </c>
      <c r="F808" s="24">
        <v>6.35</v>
      </c>
    </row>
    <row r="809" spans="1:6" s="11" customFormat="1" ht="12.75" customHeight="1">
      <c r="A809" s="36" t="s">
        <v>1952</v>
      </c>
      <c r="B809" s="36" t="s">
        <v>1953</v>
      </c>
      <c r="C809" s="37" t="s">
        <v>401</v>
      </c>
      <c r="D809" s="22">
        <f t="shared" si="12"/>
        <v>21.455554698943796</v>
      </c>
      <c r="E809" s="28" t="s">
        <v>6433</v>
      </c>
      <c r="F809" s="24">
        <v>27.83</v>
      </c>
    </row>
    <row r="810" spans="1:6" s="11" customFormat="1" ht="12.75" customHeight="1">
      <c r="A810" s="36" t="s">
        <v>1954</v>
      </c>
      <c r="B810" s="36" t="s">
        <v>1955</v>
      </c>
      <c r="C810" s="37" t="s">
        <v>401</v>
      </c>
      <c r="D810" s="22">
        <f t="shared" si="12"/>
        <v>30.390871945108323</v>
      </c>
      <c r="E810" s="28" t="s">
        <v>6433</v>
      </c>
      <c r="F810" s="24">
        <v>39.42</v>
      </c>
    </row>
    <row r="811" spans="1:6" s="11" customFormat="1" ht="12.75" customHeight="1">
      <c r="A811" s="36" t="s">
        <v>1956</v>
      </c>
      <c r="B811" s="36" t="s">
        <v>1957</v>
      </c>
      <c r="C811" s="37" t="s">
        <v>401</v>
      </c>
      <c r="D811" s="22">
        <f t="shared" si="12"/>
        <v>14.30113329735564</v>
      </c>
      <c r="E811" s="28" t="s">
        <v>6433</v>
      </c>
      <c r="F811" s="24">
        <v>18.55</v>
      </c>
    </row>
    <row r="812" spans="1:6" s="11" customFormat="1" ht="12.75" customHeight="1">
      <c r="A812" s="36" t="s">
        <v>1958</v>
      </c>
      <c r="B812" s="36" t="s">
        <v>1959</v>
      </c>
      <c r="C812" s="37" t="s">
        <v>401</v>
      </c>
      <c r="D812" s="22">
        <f t="shared" si="12"/>
        <v>23.244160049340838</v>
      </c>
      <c r="E812" s="28" t="s">
        <v>6433</v>
      </c>
      <c r="F812" s="24">
        <v>30.15</v>
      </c>
    </row>
    <row r="813" spans="1:6" s="11" customFormat="1" ht="12.75" customHeight="1">
      <c r="A813" s="36" t="s">
        <v>1960</v>
      </c>
      <c r="B813" s="36" t="s">
        <v>1961</v>
      </c>
      <c r="C813" s="37" t="s">
        <v>286</v>
      </c>
      <c r="D813" s="22">
        <f t="shared" si="12"/>
        <v>3.569501194973402</v>
      </c>
      <c r="E813" s="28" t="s">
        <v>6433</v>
      </c>
      <c r="F813" s="24">
        <v>4.63</v>
      </c>
    </row>
    <row r="814" spans="1:6" s="11" customFormat="1" ht="12.75" customHeight="1">
      <c r="A814" s="36" t="s">
        <v>1962</v>
      </c>
      <c r="B814" s="36" t="s">
        <v>1963</v>
      </c>
      <c r="C814" s="37" t="s">
        <v>286</v>
      </c>
      <c r="D814" s="22">
        <f t="shared" si="12"/>
        <v>2.1432426181481765</v>
      </c>
      <c r="E814" s="28" t="s">
        <v>6433</v>
      </c>
      <c r="F814" s="24">
        <v>2.78</v>
      </c>
    </row>
    <row r="815" spans="1:6" s="11" customFormat="1" ht="12.75" customHeight="1">
      <c r="A815" s="36" t="s">
        <v>1964</v>
      </c>
      <c r="B815" s="36" t="s">
        <v>1965</v>
      </c>
      <c r="C815" s="37" t="s">
        <v>286</v>
      </c>
      <c r="D815" s="22">
        <f t="shared" si="12"/>
        <v>0.3546372677511372</v>
      </c>
      <c r="E815" s="28" t="s">
        <v>6433</v>
      </c>
      <c r="F815" s="24">
        <v>0.46</v>
      </c>
    </row>
    <row r="816" spans="1:6" s="11" customFormat="1" ht="12.75" customHeight="1">
      <c r="A816" s="36" t="s">
        <v>1966</v>
      </c>
      <c r="B816" s="36" t="s">
        <v>1967</v>
      </c>
      <c r="C816" s="37" t="s">
        <v>281</v>
      </c>
      <c r="D816" s="22">
        <f t="shared" si="12"/>
        <v>5.358106545370442</v>
      </c>
      <c r="E816" s="28" t="s">
        <v>6433</v>
      </c>
      <c r="F816" s="24">
        <v>6.95</v>
      </c>
    </row>
    <row r="817" spans="1:6" s="11" customFormat="1" ht="12.75" customHeight="1">
      <c r="A817" s="36" t="s">
        <v>1968</v>
      </c>
      <c r="B817" s="36" t="s">
        <v>1969</v>
      </c>
      <c r="C817" s="37" t="s">
        <v>401</v>
      </c>
      <c r="D817" s="22">
        <f t="shared" si="12"/>
        <v>5.103692853288105</v>
      </c>
      <c r="E817" s="28" t="s">
        <v>6433</v>
      </c>
      <c r="F817" s="24">
        <v>6.62</v>
      </c>
    </row>
    <row r="818" spans="1:6" s="11" customFormat="1" ht="12.75" customHeight="1">
      <c r="A818" s="36" t="s">
        <v>1970</v>
      </c>
      <c r="B818" s="36" t="s">
        <v>1971</v>
      </c>
      <c r="C818" s="37" t="s">
        <v>401</v>
      </c>
      <c r="D818" s="22">
        <f t="shared" si="12"/>
        <v>3.5232441600493414</v>
      </c>
      <c r="E818" s="28" t="s">
        <v>6433</v>
      </c>
      <c r="F818" s="24">
        <v>4.57</v>
      </c>
    </row>
    <row r="819" spans="1:6" s="11" customFormat="1" ht="12.75" customHeight="1">
      <c r="A819" s="36" t="s">
        <v>1972</v>
      </c>
      <c r="B819" s="36" t="s">
        <v>1973</v>
      </c>
      <c r="C819" s="37" t="s">
        <v>286</v>
      </c>
      <c r="D819" s="22">
        <f t="shared" si="12"/>
        <v>4.702798550612906</v>
      </c>
      <c r="E819" s="28" t="s">
        <v>6433</v>
      </c>
      <c r="F819" s="24">
        <v>6.1</v>
      </c>
    </row>
    <row r="820" spans="1:6" s="11" customFormat="1" ht="12.75" customHeight="1">
      <c r="A820" s="36" t="s">
        <v>1974</v>
      </c>
      <c r="B820" s="36" t="s">
        <v>1975</v>
      </c>
      <c r="C820" s="37" t="s">
        <v>286</v>
      </c>
      <c r="D820" s="22">
        <f t="shared" si="12"/>
        <v>1.1718448847428882</v>
      </c>
      <c r="E820" s="28" t="s">
        <v>6433</v>
      </c>
      <c r="F820" s="24">
        <v>1.52</v>
      </c>
    </row>
    <row r="821" spans="1:6" s="11" customFormat="1" ht="12.75" customHeight="1">
      <c r="A821" s="36" t="s">
        <v>1976</v>
      </c>
      <c r="B821" s="36" t="s">
        <v>1977</v>
      </c>
      <c r="C821" s="37" t="s">
        <v>401</v>
      </c>
      <c r="D821" s="22">
        <f t="shared" si="12"/>
        <v>6.576208465037391</v>
      </c>
      <c r="E821" s="28" t="s">
        <v>6433</v>
      </c>
      <c r="F821" s="24">
        <v>8.53</v>
      </c>
    </row>
    <row r="822" spans="1:6" s="11" customFormat="1" ht="12.75" customHeight="1">
      <c r="A822" s="36" t="s">
        <v>1978</v>
      </c>
      <c r="B822" s="36" t="s">
        <v>1979</v>
      </c>
      <c r="C822" s="37" t="s">
        <v>401</v>
      </c>
      <c r="D822" s="22">
        <f t="shared" si="12"/>
        <v>4.564027445840722</v>
      </c>
      <c r="E822" s="28" t="s">
        <v>6433</v>
      </c>
      <c r="F822" s="24">
        <v>5.92</v>
      </c>
    </row>
    <row r="823" spans="1:6" s="11" customFormat="1" ht="12.75" customHeight="1">
      <c r="A823" s="36" t="s">
        <v>1980</v>
      </c>
      <c r="B823" s="36" t="s">
        <v>1981</v>
      </c>
      <c r="C823" s="37" t="s">
        <v>286</v>
      </c>
      <c r="D823" s="22">
        <f t="shared" si="12"/>
        <v>8.164366664096832</v>
      </c>
      <c r="E823" s="28" t="s">
        <v>6433</v>
      </c>
      <c r="F823" s="24">
        <v>10.59</v>
      </c>
    </row>
    <row r="824" spans="1:6" s="11" customFormat="1" ht="12.75" customHeight="1">
      <c r="A824" s="36" t="s">
        <v>1982</v>
      </c>
      <c r="B824" s="36" t="s">
        <v>1983</v>
      </c>
      <c r="C824" s="37" t="s">
        <v>286</v>
      </c>
      <c r="D824" s="22">
        <f t="shared" si="12"/>
        <v>2.0353095366587004</v>
      </c>
      <c r="E824" s="28" t="s">
        <v>6433</v>
      </c>
      <c r="F824" s="24">
        <v>2.64</v>
      </c>
    </row>
    <row r="825" spans="1:6" s="11" customFormat="1" ht="12.75" customHeight="1">
      <c r="A825" s="36" t="s">
        <v>1984</v>
      </c>
      <c r="B825" s="36" t="s">
        <v>403</v>
      </c>
      <c r="C825" s="37" t="s">
        <v>537</v>
      </c>
      <c r="D825" s="22">
        <f t="shared" si="12"/>
        <v>366.35571659856606</v>
      </c>
      <c r="E825" s="28" t="s">
        <v>6433</v>
      </c>
      <c r="F825" s="24">
        <v>475.2</v>
      </c>
    </row>
    <row r="826" spans="1:6" s="11" customFormat="1" ht="12.75" customHeight="1">
      <c r="A826" s="36" t="s">
        <v>1985</v>
      </c>
      <c r="B826" s="36" t="s">
        <v>1986</v>
      </c>
      <c r="C826" s="37" t="s">
        <v>286</v>
      </c>
      <c r="D826" s="22">
        <f t="shared" si="12"/>
        <v>0.7169840413229512</v>
      </c>
      <c r="E826" s="28" t="s">
        <v>6433</v>
      </c>
      <c r="F826" s="24">
        <v>0.93</v>
      </c>
    </row>
    <row r="827" spans="1:6" s="11" customFormat="1" ht="12.75" customHeight="1">
      <c r="A827" s="36" t="s">
        <v>1987</v>
      </c>
      <c r="B827" s="36" t="s">
        <v>1988</v>
      </c>
      <c r="C827" s="37" t="s">
        <v>286</v>
      </c>
      <c r="D827" s="22">
        <f t="shared" si="12"/>
        <v>5.088273841646751</v>
      </c>
      <c r="E827" s="28" t="s">
        <v>6433</v>
      </c>
      <c r="F827" s="24">
        <v>6.6</v>
      </c>
    </row>
    <row r="828" spans="1:6" s="11" customFormat="1" ht="12.75" customHeight="1">
      <c r="A828" s="36" t="s">
        <v>1989</v>
      </c>
      <c r="B828" s="36" t="s">
        <v>1990</v>
      </c>
      <c r="C828" s="37" t="s">
        <v>286</v>
      </c>
      <c r="D828" s="22">
        <f t="shared" si="12"/>
        <v>13.437668645439828</v>
      </c>
      <c r="E828" s="28" t="s">
        <v>6433</v>
      </c>
      <c r="F828" s="24">
        <v>17.43</v>
      </c>
    </row>
    <row r="829" spans="1:6" s="11" customFormat="1" ht="12.75" customHeight="1">
      <c r="A829" s="36" t="s">
        <v>1991</v>
      </c>
      <c r="B829" s="36" t="s">
        <v>1992</v>
      </c>
      <c r="C829" s="37" t="s">
        <v>281</v>
      </c>
      <c r="D829" s="22">
        <f t="shared" si="12"/>
        <v>12.5125279469586</v>
      </c>
      <c r="E829" s="28" t="s">
        <v>6433</v>
      </c>
      <c r="F829" s="24">
        <v>16.23</v>
      </c>
    </row>
    <row r="830" spans="1:6" s="11" customFormat="1" ht="12.75" customHeight="1">
      <c r="A830" s="36" t="s">
        <v>1993</v>
      </c>
      <c r="B830" s="36" t="s">
        <v>1994</v>
      </c>
      <c r="C830" s="37" t="s">
        <v>401</v>
      </c>
      <c r="D830" s="22">
        <f t="shared" si="12"/>
        <v>22.203376763549457</v>
      </c>
      <c r="E830" s="28" t="s">
        <v>6433</v>
      </c>
      <c r="F830" s="24">
        <v>28.8</v>
      </c>
    </row>
    <row r="831" spans="1:6" s="11" customFormat="1" ht="12.75" customHeight="1">
      <c r="A831" s="36" t="s">
        <v>1995</v>
      </c>
      <c r="B831" s="36" t="s">
        <v>1996</v>
      </c>
      <c r="C831" s="37" t="s">
        <v>401</v>
      </c>
      <c r="D831" s="22">
        <f t="shared" si="12"/>
        <v>19.381697633181716</v>
      </c>
      <c r="E831" s="28" t="s">
        <v>6433</v>
      </c>
      <c r="F831" s="24">
        <v>25.14</v>
      </c>
    </row>
    <row r="832" spans="1:6" s="11" customFormat="1" ht="12.75" customHeight="1">
      <c r="A832" s="36" t="s">
        <v>1997</v>
      </c>
      <c r="B832" s="36" t="s">
        <v>1998</v>
      </c>
      <c r="C832" s="37" t="s">
        <v>401</v>
      </c>
      <c r="D832" s="22">
        <f t="shared" si="12"/>
        <v>14.30113329735564</v>
      </c>
      <c r="E832" s="28" t="s">
        <v>6433</v>
      </c>
      <c r="F832" s="24">
        <v>18.55</v>
      </c>
    </row>
    <row r="833" spans="1:6" s="11" customFormat="1" ht="12.75" customHeight="1">
      <c r="A833" s="36" t="s">
        <v>1999</v>
      </c>
      <c r="B833" s="36" t="s">
        <v>2000</v>
      </c>
      <c r="C833" s="37" t="s">
        <v>286</v>
      </c>
      <c r="D833" s="22">
        <f t="shared" si="12"/>
        <v>15.434430652995143</v>
      </c>
      <c r="E833" s="28" t="s">
        <v>6433</v>
      </c>
      <c r="F833" s="24">
        <v>20.02</v>
      </c>
    </row>
    <row r="834" spans="1:6" s="11" customFormat="1" ht="12.75" customHeight="1">
      <c r="A834" s="36" t="s">
        <v>2001</v>
      </c>
      <c r="B834" s="36" t="s">
        <v>2002</v>
      </c>
      <c r="C834" s="37" t="s">
        <v>286</v>
      </c>
      <c r="D834" s="22">
        <f t="shared" si="12"/>
        <v>7.146711895767481</v>
      </c>
      <c r="E834" s="28" t="s">
        <v>6433</v>
      </c>
      <c r="F834" s="24">
        <v>9.27</v>
      </c>
    </row>
    <row r="835" spans="1:6" s="11" customFormat="1" ht="12.75" customHeight="1">
      <c r="A835" s="36" t="s">
        <v>2003</v>
      </c>
      <c r="B835" s="36" t="s">
        <v>2004</v>
      </c>
      <c r="C835" s="37" t="s">
        <v>537</v>
      </c>
      <c r="D835" s="22">
        <f t="shared" si="12"/>
        <v>366.35571659856606</v>
      </c>
      <c r="E835" s="28" t="s">
        <v>6433</v>
      </c>
      <c r="F835" s="24">
        <v>475.2</v>
      </c>
    </row>
    <row r="836" spans="1:6" s="11" customFormat="1" ht="12.75" customHeight="1">
      <c r="A836" s="36" t="s">
        <v>2005</v>
      </c>
      <c r="B836" s="36" t="s">
        <v>2006</v>
      </c>
      <c r="C836" s="37" t="s">
        <v>286</v>
      </c>
      <c r="D836" s="22">
        <f t="shared" si="12"/>
        <v>3.530953665870018</v>
      </c>
      <c r="E836" s="28" t="s">
        <v>6433</v>
      </c>
      <c r="F836" s="24">
        <v>4.58</v>
      </c>
    </row>
    <row r="837" spans="1:6" s="11" customFormat="1" ht="12.75" customHeight="1">
      <c r="A837" s="36" t="s">
        <v>2007</v>
      </c>
      <c r="B837" s="36" t="s">
        <v>2008</v>
      </c>
      <c r="C837" s="37" t="s">
        <v>286</v>
      </c>
      <c r="D837" s="22">
        <f t="shared" si="12"/>
        <v>11.965153033690541</v>
      </c>
      <c r="E837" s="28" t="s">
        <v>6433</v>
      </c>
      <c r="F837" s="24">
        <v>15.52</v>
      </c>
    </row>
    <row r="838" spans="1:6" s="11" customFormat="1" ht="12.75" customHeight="1">
      <c r="A838" s="36" t="s">
        <v>2009</v>
      </c>
      <c r="B838" s="36" t="s">
        <v>2010</v>
      </c>
      <c r="C838" s="37" t="s">
        <v>286</v>
      </c>
      <c r="D838" s="22">
        <f t="shared" si="12"/>
        <v>14.8485082106237</v>
      </c>
      <c r="E838" s="28" t="s">
        <v>6433</v>
      </c>
      <c r="F838" s="24">
        <v>19.26</v>
      </c>
    </row>
    <row r="839" spans="1:6" s="11" customFormat="1" ht="12.75" customHeight="1">
      <c r="A839" s="36" t="s">
        <v>2011</v>
      </c>
      <c r="B839" s="36" t="s">
        <v>2012</v>
      </c>
      <c r="C839" s="37" t="s">
        <v>286</v>
      </c>
      <c r="D839" s="22">
        <f t="shared" si="12"/>
        <v>28.417238455015035</v>
      </c>
      <c r="E839" s="28" t="s">
        <v>6433</v>
      </c>
      <c r="F839" s="24">
        <v>36.86</v>
      </c>
    </row>
    <row r="840" spans="1:6" s="11" customFormat="1" ht="12.75" customHeight="1">
      <c r="A840" s="36" t="s">
        <v>2013</v>
      </c>
      <c r="B840" s="36" t="s">
        <v>2014</v>
      </c>
      <c r="C840" s="37" t="s">
        <v>286</v>
      </c>
      <c r="D840" s="22">
        <f t="shared" si="12"/>
        <v>38.53211009174312</v>
      </c>
      <c r="E840" s="28" t="s">
        <v>6433</v>
      </c>
      <c r="F840" s="24">
        <v>49.98</v>
      </c>
    </row>
    <row r="841" spans="1:6" s="11" customFormat="1" ht="12.75" customHeight="1">
      <c r="A841" s="36" t="s">
        <v>2015</v>
      </c>
      <c r="B841" s="36" t="s">
        <v>2016</v>
      </c>
      <c r="C841" s="37" t="s">
        <v>431</v>
      </c>
      <c r="D841" s="22">
        <f aca="true" t="shared" si="13" ref="D841:D904">F841/$F$5</f>
        <v>5.0805643358260735</v>
      </c>
      <c r="E841" s="28" t="s">
        <v>6433</v>
      </c>
      <c r="F841" s="24">
        <v>6.59</v>
      </c>
    </row>
    <row r="842" spans="1:6" s="11" customFormat="1" ht="12.75" customHeight="1">
      <c r="A842" s="36" t="s">
        <v>2017</v>
      </c>
      <c r="B842" s="36" t="s">
        <v>2018</v>
      </c>
      <c r="C842" s="37" t="s">
        <v>402</v>
      </c>
      <c r="D842" s="22">
        <f t="shared" si="13"/>
        <v>3978.9761776270143</v>
      </c>
      <c r="E842" s="28" t="s">
        <v>6433</v>
      </c>
      <c r="F842" s="24">
        <v>5161.13</v>
      </c>
    </row>
    <row r="843" spans="1:6" s="11" customFormat="1" ht="12.75" customHeight="1">
      <c r="A843" s="36" t="s">
        <v>2019</v>
      </c>
      <c r="B843" s="36" t="s">
        <v>2020</v>
      </c>
      <c r="C843" s="37" t="s">
        <v>281</v>
      </c>
      <c r="D843" s="22">
        <f t="shared" si="13"/>
        <v>4.163133143165523</v>
      </c>
      <c r="E843" s="28" t="s">
        <v>6433</v>
      </c>
      <c r="F843" s="24">
        <v>5.4</v>
      </c>
    </row>
    <row r="844" spans="1:6" s="11" customFormat="1" ht="12.75" customHeight="1">
      <c r="A844" s="36" t="s">
        <v>2021</v>
      </c>
      <c r="B844" s="36" t="s">
        <v>2022</v>
      </c>
      <c r="C844" s="37" t="s">
        <v>281</v>
      </c>
      <c r="D844" s="22">
        <f t="shared" si="13"/>
        <v>4.564027445840722</v>
      </c>
      <c r="E844" s="28" t="s">
        <v>6433</v>
      </c>
      <c r="F844" s="24">
        <v>5.92</v>
      </c>
    </row>
    <row r="845" spans="1:6" s="11" customFormat="1" ht="12.75" customHeight="1">
      <c r="A845" s="36" t="s">
        <v>2023</v>
      </c>
      <c r="B845" s="36" t="s">
        <v>2024</v>
      </c>
      <c r="C845" s="37" t="s">
        <v>281</v>
      </c>
      <c r="D845" s="22">
        <f t="shared" si="13"/>
        <v>147.72184102999</v>
      </c>
      <c r="E845" s="28" t="s">
        <v>6433</v>
      </c>
      <c r="F845" s="24">
        <v>191.61</v>
      </c>
    </row>
    <row r="846" spans="1:6" s="11" customFormat="1" ht="12.75" customHeight="1">
      <c r="A846" s="36" t="s">
        <v>2025</v>
      </c>
      <c r="B846" s="36" t="s">
        <v>2026</v>
      </c>
      <c r="C846" s="37" t="s">
        <v>281</v>
      </c>
      <c r="D846" s="22">
        <f t="shared" si="13"/>
        <v>44.90016189962224</v>
      </c>
      <c r="E846" s="28" t="s">
        <v>6433</v>
      </c>
      <c r="F846" s="24">
        <v>58.24</v>
      </c>
    </row>
    <row r="847" spans="1:6" s="11" customFormat="1" ht="12.75" customHeight="1">
      <c r="A847" s="36" t="s">
        <v>2027</v>
      </c>
      <c r="B847" s="36" t="s">
        <v>2028</v>
      </c>
      <c r="C847" s="37" t="s">
        <v>281</v>
      </c>
      <c r="D847" s="22">
        <f t="shared" si="13"/>
        <v>84.8508210623699</v>
      </c>
      <c r="E847" s="28" t="s">
        <v>6433</v>
      </c>
      <c r="F847" s="24">
        <v>110.06</v>
      </c>
    </row>
    <row r="848" spans="1:6" s="11" customFormat="1" ht="12.75" customHeight="1">
      <c r="A848" s="36" t="s">
        <v>2029</v>
      </c>
      <c r="B848" s="36" t="s">
        <v>2030</v>
      </c>
      <c r="C848" s="37" t="s">
        <v>401</v>
      </c>
      <c r="D848" s="22">
        <f t="shared" si="13"/>
        <v>54.25179246010332</v>
      </c>
      <c r="E848" s="28" t="s">
        <v>6433</v>
      </c>
      <c r="F848" s="24">
        <v>70.37</v>
      </c>
    </row>
    <row r="849" spans="1:6" s="11" customFormat="1" ht="12.75" customHeight="1">
      <c r="A849" s="36" t="s">
        <v>2031</v>
      </c>
      <c r="B849" s="36" t="s">
        <v>2032</v>
      </c>
      <c r="C849" s="37" t="s">
        <v>401</v>
      </c>
      <c r="D849" s="22">
        <f t="shared" si="13"/>
        <v>47.95312620461029</v>
      </c>
      <c r="E849" s="28" t="s">
        <v>6433</v>
      </c>
      <c r="F849" s="24">
        <v>62.2</v>
      </c>
    </row>
    <row r="850" spans="1:6" s="11" customFormat="1" ht="12.75" customHeight="1">
      <c r="A850" s="36" t="s">
        <v>2033</v>
      </c>
      <c r="B850" s="36" t="s">
        <v>2034</v>
      </c>
      <c r="C850" s="37" t="s">
        <v>401</v>
      </c>
      <c r="D850" s="22">
        <f t="shared" si="13"/>
        <v>50.35849202066147</v>
      </c>
      <c r="E850" s="28" t="s">
        <v>6433</v>
      </c>
      <c r="F850" s="24">
        <v>65.32</v>
      </c>
    </row>
    <row r="851" spans="1:6" s="11" customFormat="1" ht="12.75" customHeight="1">
      <c r="A851" s="36" t="s">
        <v>2035</v>
      </c>
      <c r="B851" s="36" t="s">
        <v>2036</v>
      </c>
      <c r="C851" s="37" t="s">
        <v>286</v>
      </c>
      <c r="D851" s="22">
        <f t="shared" si="13"/>
        <v>24.71667566109013</v>
      </c>
      <c r="E851" s="28" t="s">
        <v>6433</v>
      </c>
      <c r="F851" s="24">
        <v>32.06</v>
      </c>
    </row>
    <row r="852" spans="1:6" s="11" customFormat="1" ht="12.75" customHeight="1">
      <c r="A852" s="36" t="s">
        <v>2037</v>
      </c>
      <c r="B852" s="36" t="s">
        <v>2038</v>
      </c>
      <c r="C852" s="37" t="s">
        <v>401</v>
      </c>
      <c r="D852" s="22">
        <f t="shared" si="13"/>
        <v>53.87402667489014</v>
      </c>
      <c r="E852" s="28" t="s">
        <v>6433</v>
      </c>
      <c r="F852" s="24">
        <v>69.88</v>
      </c>
    </row>
    <row r="853" spans="1:6" s="11" customFormat="1" ht="12.75" customHeight="1">
      <c r="A853" s="36" t="s">
        <v>2039</v>
      </c>
      <c r="B853" s="36" t="s">
        <v>2040</v>
      </c>
      <c r="C853" s="37" t="s">
        <v>401</v>
      </c>
      <c r="D853" s="22">
        <f t="shared" si="13"/>
        <v>6.275537738030993</v>
      </c>
      <c r="E853" s="28" t="s">
        <v>6433</v>
      </c>
      <c r="F853" s="24">
        <v>8.14</v>
      </c>
    </row>
    <row r="854" spans="1:6" s="11" customFormat="1" ht="12.75" customHeight="1">
      <c r="A854" s="36" t="s">
        <v>2041</v>
      </c>
      <c r="B854" s="36" t="s">
        <v>2042</v>
      </c>
      <c r="C854" s="37" t="s">
        <v>401</v>
      </c>
      <c r="D854" s="22">
        <f t="shared" si="13"/>
        <v>92.11317554544755</v>
      </c>
      <c r="E854" s="28" t="s">
        <v>6433</v>
      </c>
      <c r="F854" s="24">
        <v>119.48</v>
      </c>
    </row>
    <row r="855" spans="1:6" s="11" customFormat="1" ht="12.75" customHeight="1">
      <c r="A855" s="36" t="s">
        <v>2043</v>
      </c>
      <c r="B855" s="36" t="s">
        <v>2044</v>
      </c>
      <c r="C855" s="37" t="s">
        <v>401</v>
      </c>
      <c r="D855" s="22">
        <f t="shared" si="13"/>
        <v>79.1149487317863</v>
      </c>
      <c r="E855" s="28" t="s">
        <v>6433</v>
      </c>
      <c r="F855" s="24">
        <v>102.62</v>
      </c>
    </row>
    <row r="856" spans="1:6" s="11" customFormat="1" ht="12.75" customHeight="1">
      <c r="A856" s="36" t="s">
        <v>2045</v>
      </c>
      <c r="B856" s="36" t="s">
        <v>2046</v>
      </c>
      <c r="C856" s="37" t="s">
        <v>401</v>
      </c>
      <c r="D856" s="22">
        <f t="shared" si="13"/>
        <v>54.614139233675125</v>
      </c>
      <c r="E856" s="28" t="s">
        <v>6433</v>
      </c>
      <c r="F856" s="24">
        <v>70.84</v>
      </c>
    </row>
    <row r="857" spans="1:6" s="11" customFormat="1" ht="12.75" customHeight="1">
      <c r="A857" s="36" t="s">
        <v>2047</v>
      </c>
      <c r="B857" s="36" t="s">
        <v>2048</v>
      </c>
      <c r="C857" s="37" t="s">
        <v>401</v>
      </c>
      <c r="D857" s="22">
        <f t="shared" si="13"/>
        <v>29.404055200061677</v>
      </c>
      <c r="E857" s="28" t="s">
        <v>6433</v>
      </c>
      <c r="F857" s="24">
        <v>38.14</v>
      </c>
    </row>
    <row r="858" spans="1:6" s="11" customFormat="1" ht="12.75" customHeight="1">
      <c r="A858" s="36" t="s">
        <v>2049</v>
      </c>
      <c r="B858" s="36" t="s">
        <v>2050</v>
      </c>
      <c r="C858" s="37" t="s">
        <v>401</v>
      </c>
      <c r="D858" s="22">
        <f t="shared" si="13"/>
        <v>39.91211163364429</v>
      </c>
      <c r="E858" s="28" t="s">
        <v>6433</v>
      </c>
      <c r="F858" s="24">
        <v>51.77</v>
      </c>
    </row>
    <row r="859" spans="1:6" s="11" customFormat="1" ht="12.75" customHeight="1">
      <c r="A859" s="36" t="s">
        <v>2051</v>
      </c>
      <c r="B859" s="36" t="s">
        <v>2052</v>
      </c>
      <c r="C859" s="37" t="s">
        <v>286</v>
      </c>
      <c r="D859" s="22">
        <f t="shared" si="13"/>
        <v>35.61791689152726</v>
      </c>
      <c r="E859" s="28" t="s">
        <v>6433</v>
      </c>
      <c r="F859" s="24">
        <v>46.2</v>
      </c>
    </row>
    <row r="860" spans="1:6" s="11" customFormat="1" ht="12.75" customHeight="1">
      <c r="A860" s="36" t="s">
        <v>2053</v>
      </c>
      <c r="B860" s="36" t="s">
        <v>2054</v>
      </c>
      <c r="C860" s="37" t="s">
        <v>286</v>
      </c>
      <c r="D860" s="22">
        <f t="shared" si="13"/>
        <v>54.30575900084805</v>
      </c>
      <c r="E860" s="28" t="s">
        <v>6433</v>
      </c>
      <c r="F860" s="24">
        <v>70.44</v>
      </c>
    </row>
    <row r="861" spans="1:6" s="11" customFormat="1" ht="12.75" customHeight="1">
      <c r="A861" s="36" t="s">
        <v>2055</v>
      </c>
      <c r="B861" s="36" t="s">
        <v>2056</v>
      </c>
      <c r="C861" s="37" t="s">
        <v>286</v>
      </c>
      <c r="D861" s="22">
        <f t="shared" si="13"/>
        <v>30.59131909644592</v>
      </c>
      <c r="E861" s="28" t="s">
        <v>6433</v>
      </c>
      <c r="F861" s="24">
        <v>39.68</v>
      </c>
    </row>
    <row r="862" spans="1:6" s="11" customFormat="1" ht="12.75" customHeight="1">
      <c r="A862" s="36" t="s">
        <v>2057</v>
      </c>
      <c r="B862" s="36" t="s">
        <v>2058</v>
      </c>
      <c r="C862" s="37" t="s">
        <v>286</v>
      </c>
      <c r="D862" s="22">
        <f t="shared" si="13"/>
        <v>30.645285637190657</v>
      </c>
      <c r="E862" s="28" t="s">
        <v>6433</v>
      </c>
      <c r="F862" s="24">
        <v>39.75</v>
      </c>
    </row>
    <row r="863" spans="1:6" s="11" customFormat="1" ht="12.75" customHeight="1">
      <c r="A863" s="36" t="s">
        <v>2059</v>
      </c>
      <c r="B863" s="36" t="s">
        <v>2060</v>
      </c>
      <c r="C863" s="37" t="s">
        <v>286</v>
      </c>
      <c r="D863" s="22">
        <f t="shared" si="13"/>
        <v>34.16852979724</v>
      </c>
      <c r="E863" s="28" t="s">
        <v>6433</v>
      </c>
      <c r="F863" s="24">
        <v>44.32</v>
      </c>
    </row>
    <row r="864" spans="1:6" s="11" customFormat="1" ht="12.75" customHeight="1">
      <c r="A864" s="36" t="s">
        <v>2061</v>
      </c>
      <c r="B864" s="36" t="s">
        <v>2062</v>
      </c>
      <c r="C864" s="37" t="s">
        <v>286</v>
      </c>
      <c r="D864" s="22">
        <f t="shared" si="13"/>
        <v>31.994449155809114</v>
      </c>
      <c r="E864" s="28" t="s">
        <v>6433</v>
      </c>
      <c r="F864" s="24">
        <v>41.5</v>
      </c>
    </row>
    <row r="865" spans="1:6" s="11" customFormat="1" ht="12.75" customHeight="1">
      <c r="A865" s="36" t="s">
        <v>2063</v>
      </c>
      <c r="B865" s="36" t="s">
        <v>2064</v>
      </c>
      <c r="C865" s="37" t="s">
        <v>401</v>
      </c>
      <c r="D865" s="22">
        <f t="shared" si="13"/>
        <v>40.34384395960219</v>
      </c>
      <c r="E865" s="28" t="s">
        <v>6433</v>
      </c>
      <c r="F865" s="24">
        <v>52.33</v>
      </c>
    </row>
    <row r="866" spans="1:6" s="11" customFormat="1" ht="12.75" customHeight="1">
      <c r="A866" s="36" t="s">
        <v>2065</v>
      </c>
      <c r="B866" s="36" t="s">
        <v>2066</v>
      </c>
      <c r="C866" s="37" t="s">
        <v>286</v>
      </c>
      <c r="D866" s="22">
        <f t="shared" si="13"/>
        <v>78.47505974867012</v>
      </c>
      <c r="E866" s="28" t="s">
        <v>6433</v>
      </c>
      <c r="F866" s="24">
        <v>101.79</v>
      </c>
    </row>
    <row r="867" spans="1:6" s="11" customFormat="1" ht="12.75" customHeight="1">
      <c r="A867" s="36" t="s">
        <v>2067</v>
      </c>
      <c r="B867" s="36" t="s">
        <v>2068</v>
      </c>
      <c r="C867" s="37" t="s">
        <v>286</v>
      </c>
      <c r="D867" s="22">
        <f t="shared" si="13"/>
        <v>101.66525325726622</v>
      </c>
      <c r="E867" s="28" t="s">
        <v>6433</v>
      </c>
      <c r="F867" s="24">
        <v>131.87</v>
      </c>
    </row>
    <row r="868" spans="1:6" s="11" customFormat="1" ht="12.75" customHeight="1">
      <c r="A868" s="36" t="s">
        <v>2069</v>
      </c>
      <c r="B868" s="36" t="s">
        <v>2070</v>
      </c>
      <c r="C868" s="37" t="s">
        <v>286</v>
      </c>
      <c r="D868" s="22">
        <f t="shared" si="13"/>
        <v>54.45223961144091</v>
      </c>
      <c r="E868" s="28" t="s">
        <v>6433</v>
      </c>
      <c r="F868" s="24">
        <v>70.63</v>
      </c>
    </row>
    <row r="869" spans="1:6" s="11" customFormat="1" ht="12.75" customHeight="1">
      <c r="A869" s="36" t="s">
        <v>2071</v>
      </c>
      <c r="B869" s="36" t="s">
        <v>2072</v>
      </c>
      <c r="C869" s="37" t="s">
        <v>286</v>
      </c>
      <c r="D869" s="22">
        <f t="shared" si="13"/>
        <v>64.27415002698328</v>
      </c>
      <c r="E869" s="28" t="s">
        <v>6433</v>
      </c>
      <c r="F869" s="24">
        <v>83.37</v>
      </c>
    </row>
    <row r="870" spans="1:6" s="11" customFormat="1" ht="12.75" customHeight="1">
      <c r="A870" s="36" t="s">
        <v>2073</v>
      </c>
      <c r="B870" s="36" t="s">
        <v>2074</v>
      </c>
      <c r="C870" s="37" t="s">
        <v>286</v>
      </c>
      <c r="D870" s="22">
        <f t="shared" si="13"/>
        <v>134.76216174543214</v>
      </c>
      <c r="E870" s="28" t="s">
        <v>6433</v>
      </c>
      <c r="F870" s="24">
        <v>174.8</v>
      </c>
    </row>
    <row r="871" spans="1:6" s="11" customFormat="1" ht="12.75" customHeight="1">
      <c r="A871" s="36" t="s">
        <v>2075</v>
      </c>
      <c r="B871" s="36" t="s">
        <v>2076</v>
      </c>
      <c r="C871" s="37" t="s">
        <v>286</v>
      </c>
      <c r="D871" s="22">
        <f t="shared" si="13"/>
        <v>152.80240536581604</v>
      </c>
      <c r="E871" s="28" t="s">
        <v>6433</v>
      </c>
      <c r="F871" s="24">
        <v>198.2</v>
      </c>
    </row>
    <row r="872" spans="1:6" s="11" customFormat="1" ht="12.75" customHeight="1">
      <c r="A872" s="36" t="s">
        <v>2077</v>
      </c>
      <c r="B872" s="36" t="s">
        <v>2078</v>
      </c>
      <c r="C872" s="37" t="s">
        <v>286</v>
      </c>
      <c r="D872" s="22">
        <f t="shared" si="13"/>
        <v>31.16182252717601</v>
      </c>
      <c r="E872" s="28" t="s">
        <v>6433</v>
      </c>
      <c r="F872" s="24">
        <v>40.42</v>
      </c>
    </row>
    <row r="873" spans="1:6" s="11" customFormat="1" ht="12.75" customHeight="1">
      <c r="A873" s="36" t="s">
        <v>2079</v>
      </c>
      <c r="B873" s="36" t="s">
        <v>2080</v>
      </c>
      <c r="C873" s="37" t="s">
        <v>401</v>
      </c>
      <c r="D873" s="22">
        <f t="shared" si="13"/>
        <v>670.6730398581451</v>
      </c>
      <c r="E873" s="28" t="s">
        <v>6433</v>
      </c>
      <c r="F873" s="24">
        <v>869.93</v>
      </c>
    </row>
    <row r="874" spans="1:6" s="11" customFormat="1" ht="12.75" customHeight="1">
      <c r="A874" s="36" t="s">
        <v>2081</v>
      </c>
      <c r="B874" s="36" t="s">
        <v>2082</v>
      </c>
      <c r="C874" s="37" t="s">
        <v>281</v>
      </c>
      <c r="D874" s="22">
        <f t="shared" si="13"/>
        <v>4.1939711664482315</v>
      </c>
      <c r="E874" s="28" t="s">
        <v>6433</v>
      </c>
      <c r="F874" s="24">
        <v>5.44</v>
      </c>
    </row>
    <row r="875" spans="1:6" s="11" customFormat="1" ht="12.75" customHeight="1">
      <c r="A875" s="36" t="s">
        <v>2083</v>
      </c>
      <c r="B875" s="36" t="s">
        <v>2084</v>
      </c>
      <c r="C875" s="37" t="s">
        <v>281</v>
      </c>
      <c r="D875" s="22">
        <f t="shared" si="13"/>
        <v>4.163133143165523</v>
      </c>
      <c r="E875" s="28" t="s">
        <v>6433</v>
      </c>
      <c r="F875" s="24">
        <v>5.4</v>
      </c>
    </row>
    <row r="876" spans="1:6" s="11" customFormat="1" ht="12.75" customHeight="1">
      <c r="A876" s="36" t="s">
        <v>2085</v>
      </c>
      <c r="B876" s="36" t="s">
        <v>2086</v>
      </c>
      <c r="C876" s="37" t="s">
        <v>281</v>
      </c>
      <c r="D876" s="22">
        <f t="shared" si="13"/>
        <v>4.1939711664482315</v>
      </c>
      <c r="E876" s="28" t="s">
        <v>6433</v>
      </c>
      <c r="F876" s="24">
        <v>5.44</v>
      </c>
    </row>
    <row r="877" spans="1:6" s="11" customFormat="1" ht="12.75" customHeight="1">
      <c r="A877" s="36" t="s">
        <v>2087</v>
      </c>
      <c r="B877" s="36" t="s">
        <v>2088</v>
      </c>
      <c r="C877" s="37" t="s">
        <v>401</v>
      </c>
      <c r="D877" s="22">
        <f t="shared" si="13"/>
        <v>11.857219952201065</v>
      </c>
      <c r="E877" s="28" t="s">
        <v>6433</v>
      </c>
      <c r="F877" s="24">
        <v>15.38</v>
      </c>
    </row>
    <row r="878" spans="1:6" s="11" customFormat="1" ht="12.75" customHeight="1">
      <c r="A878" s="36" t="s">
        <v>2089</v>
      </c>
      <c r="B878" s="36" t="s">
        <v>2090</v>
      </c>
      <c r="C878" s="37" t="s">
        <v>286</v>
      </c>
      <c r="D878" s="22">
        <f t="shared" si="13"/>
        <v>11.379230591319097</v>
      </c>
      <c r="E878" s="28" t="s">
        <v>6433</v>
      </c>
      <c r="F878" s="24">
        <v>14.76</v>
      </c>
    </row>
    <row r="879" spans="1:6" s="11" customFormat="1" ht="12.75" customHeight="1">
      <c r="A879" s="36" t="s">
        <v>2091</v>
      </c>
      <c r="B879" s="36" t="s">
        <v>2092</v>
      </c>
      <c r="C879" s="37" t="s">
        <v>537</v>
      </c>
      <c r="D879" s="22">
        <f t="shared" si="13"/>
        <v>366.35571659856606</v>
      </c>
      <c r="E879" s="28" t="s">
        <v>6433</v>
      </c>
      <c r="F879" s="24">
        <v>475.2</v>
      </c>
    </row>
    <row r="880" spans="1:6" s="11" customFormat="1" ht="12.75" customHeight="1">
      <c r="A880" s="36" t="s">
        <v>2093</v>
      </c>
      <c r="B880" s="36" t="s">
        <v>2094</v>
      </c>
      <c r="C880" s="37" t="s">
        <v>281</v>
      </c>
      <c r="D880" s="22">
        <f t="shared" si="13"/>
        <v>1044.1060828000925</v>
      </c>
      <c r="E880" s="28" t="s">
        <v>6433</v>
      </c>
      <c r="F880" s="24">
        <v>1354.31</v>
      </c>
    </row>
    <row r="881" spans="1:6" s="11" customFormat="1" ht="12.75" customHeight="1">
      <c r="A881" s="36" t="s">
        <v>2095</v>
      </c>
      <c r="B881" s="36" t="s">
        <v>2096</v>
      </c>
      <c r="C881" s="37" t="s">
        <v>281</v>
      </c>
      <c r="D881" s="22">
        <f t="shared" si="13"/>
        <v>1072.1609744815357</v>
      </c>
      <c r="E881" s="28" t="s">
        <v>6433</v>
      </c>
      <c r="F881" s="24">
        <v>1390.7</v>
      </c>
    </row>
    <row r="882" spans="1:6" s="11" customFormat="1" ht="12.75" customHeight="1">
      <c r="A882" s="36" t="s">
        <v>335</v>
      </c>
      <c r="B882" s="36" t="s">
        <v>2097</v>
      </c>
      <c r="C882" s="37" t="s">
        <v>281</v>
      </c>
      <c r="D882" s="22">
        <f t="shared" si="13"/>
        <v>5102.62123197903</v>
      </c>
      <c r="E882" s="28" t="s">
        <v>6433</v>
      </c>
      <c r="F882" s="24">
        <v>6618.61</v>
      </c>
    </row>
    <row r="883" spans="1:6" s="11" customFormat="1" ht="12.75" customHeight="1">
      <c r="A883" s="36" t="s">
        <v>2098</v>
      </c>
      <c r="B883" s="36" t="s">
        <v>2099</v>
      </c>
      <c r="C883" s="37" t="s">
        <v>537</v>
      </c>
      <c r="D883" s="22">
        <f t="shared" si="13"/>
        <v>366.35571659856606</v>
      </c>
      <c r="E883" s="28" t="s">
        <v>6433</v>
      </c>
      <c r="F883" s="24">
        <v>475.2</v>
      </c>
    </row>
    <row r="884" spans="1:6" s="11" customFormat="1" ht="12.75" customHeight="1">
      <c r="A884" s="36" t="s">
        <v>2100</v>
      </c>
      <c r="B884" s="36" t="s">
        <v>2101</v>
      </c>
      <c r="C884" s="37" t="s">
        <v>281</v>
      </c>
      <c r="D884" s="22">
        <f t="shared" si="13"/>
        <v>5868.861305990286</v>
      </c>
      <c r="E884" s="28" t="s">
        <v>6433</v>
      </c>
      <c r="F884" s="24">
        <v>7612.5</v>
      </c>
    </row>
    <row r="885" spans="1:6" s="11" customFormat="1" ht="12.75" customHeight="1">
      <c r="A885" s="36" t="s">
        <v>2102</v>
      </c>
      <c r="B885" s="36" t="s">
        <v>2103</v>
      </c>
      <c r="C885" s="37" t="s">
        <v>281</v>
      </c>
      <c r="D885" s="22">
        <f t="shared" si="13"/>
        <v>8944.892452393802</v>
      </c>
      <c r="E885" s="28" t="s">
        <v>6433</v>
      </c>
      <c r="F885" s="24">
        <v>11602.42</v>
      </c>
    </row>
    <row r="886" spans="1:6" s="11" customFormat="1" ht="12.75" customHeight="1">
      <c r="A886" s="36" t="s">
        <v>334</v>
      </c>
      <c r="B886" s="36" t="s">
        <v>2104</v>
      </c>
      <c r="C886" s="37" t="s">
        <v>281</v>
      </c>
      <c r="D886" s="22">
        <f t="shared" si="13"/>
        <v>11969.747899159664</v>
      </c>
      <c r="E886" s="28" t="s">
        <v>6433</v>
      </c>
      <c r="F886" s="24">
        <v>15525.96</v>
      </c>
    </row>
    <row r="887" spans="1:6" s="11" customFormat="1" ht="12.75" customHeight="1">
      <c r="A887" s="36" t="s">
        <v>2105</v>
      </c>
      <c r="B887" s="36" t="s">
        <v>2106</v>
      </c>
      <c r="C887" s="37" t="s">
        <v>281</v>
      </c>
      <c r="D887" s="22">
        <f t="shared" si="13"/>
        <v>1341.5850743967312</v>
      </c>
      <c r="E887" s="28" t="s">
        <v>6433</v>
      </c>
      <c r="F887" s="24">
        <v>1740.17</v>
      </c>
    </row>
    <row r="888" spans="1:6" s="11" customFormat="1" ht="12.75" customHeight="1">
      <c r="A888" s="36" t="s">
        <v>2107</v>
      </c>
      <c r="B888" s="36" t="s">
        <v>2108</v>
      </c>
      <c r="C888" s="37" t="s">
        <v>281</v>
      </c>
      <c r="D888" s="22">
        <f t="shared" si="13"/>
        <v>1817.0302983578754</v>
      </c>
      <c r="E888" s="28" t="s">
        <v>6433</v>
      </c>
      <c r="F888" s="24">
        <v>2356.87</v>
      </c>
    </row>
    <row r="889" spans="1:6" s="11" customFormat="1" ht="12.75" customHeight="1">
      <c r="A889" s="36" t="s">
        <v>96</v>
      </c>
      <c r="B889" s="36" t="s">
        <v>2109</v>
      </c>
      <c r="C889" s="37" t="s">
        <v>286</v>
      </c>
      <c r="D889" s="22">
        <f t="shared" si="13"/>
        <v>20.30683833166294</v>
      </c>
      <c r="E889" s="28" t="s">
        <v>6433</v>
      </c>
      <c r="F889" s="24">
        <v>26.34</v>
      </c>
    </row>
    <row r="890" spans="1:6" s="11" customFormat="1" ht="12.75" customHeight="1">
      <c r="A890" s="36" t="s">
        <v>97</v>
      </c>
      <c r="B890" s="36" t="s">
        <v>2110</v>
      </c>
      <c r="C890" s="37" t="s">
        <v>286</v>
      </c>
      <c r="D890" s="22">
        <f t="shared" si="13"/>
        <v>8.88906021124046</v>
      </c>
      <c r="E890" s="28" t="s">
        <v>6433</v>
      </c>
      <c r="F890" s="24">
        <v>11.53</v>
      </c>
    </row>
    <row r="891" spans="1:6" s="11" customFormat="1" ht="12.75" customHeight="1">
      <c r="A891" s="36" t="s">
        <v>98</v>
      </c>
      <c r="B891" s="36" t="s">
        <v>2111</v>
      </c>
      <c r="C891" s="37" t="s">
        <v>281</v>
      </c>
      <c r="D891" s="22">
        <f t="shared" si="13"/>
        <v>441.66987896075864</v>
      </c>
      <c r="E891" s="28" t="s">
        <v>6433</v>
      </c>
      <c r="F891" s="24">
        <v>572.89</v>
      </c>
    </row>
    <row r="892" spans="1:6" s="11" customFormat="1" ht="12.75" customHeight="1">
      <c r="A892" s="36" t="s">
        <v>99</v>
      </c>
      <c r="B892" s="36" t="s">
        <v>2112</v>
      </c>
      <c r="C892" s="37" t="s">
        <v>286</v>
      </c>
      <c r="D892" s="22">
        <f t="shared" si="13"/>
        <v>93.37753450003855</v>
      </c>
      <c r="E892" s="28" t="s">
        <v>6433</v>
      </c>
      <c r="F892" s="24">
        <v>121.12</v>
      </c>
    </row>
    <row r="893" spans="1:6" s="11" customFormat="1" ht="12.75" customHeight="1">
      <c r="A893" s="36" t="s">
        <v>2113</v>
      </c>
      <c r="B893" s="36" t="s">
        <v>2114</v>
      </c>
      <c r="C893" s="37" t="s">
        <v>286</v>
      </c>
      <c r="D893" s="22">
        <f t="shared" si="13"/>
        <v>107.49363965769795</v>
      </c>
      <c r="E893" s="28" t="s">
        <v>6433</v>
      </c>
      <c r="F893" s="24">
        <v>139.43</v>
      </c>
    </row>
    <row r="894" spans="1:6" s="11" customFormat="1" ht="12.75" customHeight="1">
      <c r="A894" s="36" t="s">
        <v>2115</v>
      </c>
      <c r="B894" s="36" t="s">
        <v>2116</v>
      </c>
      <c r="C894" s="37" t="s">
        <v>286</v>
      </c>
      <c r="D894" s="22">
        <f t="shared" si="13"/>
        <v>134.04517770410916</v>
      </c>
      <c r="E894" s="28" t="s">
        <v>6433</v>
      </c>
      <c r="F894" s="24">
        <v>173.87</v>
      </c>
    </row>
    <row r="895" spans="1:6" s="11" customFormat="1" ht="12.75" customHeight="1">
      <c r="A895" s="36" t="s">
        <v>2117</v>
      </c>
      <c r="B895" s="36" t="s">
        <v>2118</v>
      </c>
      <c r="C895" s="37" t="s">
        <v>286</v>
      </c>
      <c r="D895" s="22">
        <f t="shared" si="13"/>
        <v>151.37614678899084</v>
      </c>
      <c r="E895" s="28" t="s">
        <v>6433</v>
      </c>
      <c r="F895" s="24">
        <v>196.35</v>
      </c>
    </row>
    <row r="896" spans="1:6" s="11" customFormat="1" ht="12.75" customHeight="1">
      <c r="A896" s="36" t="s">
        <v>432</v>
      </c>
      <c r="B896" s="36" t="s">
        <v>2119</v>
      </c>
      <c r="C896" s="37" t="s">
        <v>286</v>
      </c>
      <c r="D896" s="22">
        <f t="shared" si="13"/>
        <v>29.774111479454167</v>
      </c>
      <c r="E896" s="28" t="s">
        <v>6433</v>
      </c>
      <c r="F896" s="24">
        <v>38.62</v>
      </c>
    </row>
    <row r="897" spans="1:6" s="11" customFormat="1" ht="12.75" customHeight="1">
      <c r="A897" s="36" t="s">
        <v>433</v>
      </c>
      <c r="B897" s="36" t="s">
        <v>2120</v>
      </c>
      <c r="C897" s="37" t="s">
        <v>286</v>
      </c>
      <c r="D897" s="22">
        <f t="shared" si="13"/>
        <v>80.19427954668106</v>
      </c>
      <c r="E897" s="28" t="s">
        <v>6433</v>
      </c>
      <c r="F897" s="24">
        <v>104.02</v>
      </c>
    </row>
    <row r="898" spans="1:6" s="11" customFormat="1" ht="12.75" customHeight="1">
      <c r="A898" s="36" t="s">
        <v>2121</v>
      </c>
      <c r="B898" s="36" t="s">
        <v>2122</v>
      </c>
      <c r="C898" s="37" t="s">
        <v>286</v>
      </c>
      <c r="D898" s="22">
        <f t="shared" si="13"/>
        <v>101.14100686146018</v>
      </c>
      <c r="E898" s="28" t="s">
        <v>6433</v>
      </c>
      <c r="F898" s="24">
        <v>131.19</v>
      </c>
    </row>
    <row r="899" spans="1:6" s="11" customFormat="1" ht="12.75" customHeight="1">
      <c r="A899" s="36" t="s">
        <v>2123</v>
      </c>
      <c r="B899" s="36" t="s">
        <v>2124</v>
      </c>
      <c r="C899" s="37" t="s">
        <v>286</v>
      </c>
      <c r="D899" s="22">
        <f t="shared" si="13"/>
        <v>122.18024824608743</v>
      </c>
      <c r="E899" s="28" t="s">
        <v>6433</v>
      </c>
      <c r="F899" s="24">
        <v>158.48</v>
      </c>
    </row>
    <row r="900" spans="1:6" s="11" customFormat="1" ht="12.75" customHeight="1">
      <c r="A900" s="36" t="s">
        <v>2125</v>
      </c>
      <c r="B900" s="36" t="s">
        <v>2126</v>
      </c>
      <c r="C900" s="37" t="s">
        <v>286</v>
      </c>
      <c r="D900" s="22">
        <f t="shared" si="13"/>
        <v>166.18610747051116</v>
      </c>
      <c r="E900" s="28" t="s">
        <v>6433</v>
      </c>
      <c r="F900" s="24">
        <v>215.56</v>
      </c>
    </row>
    <row r="901" spans="1:6" s="11" customFormat="1" ht="12.75" customHeight="1">
      <c r="A901" s="36" t="s">
        <v>2127</v>
      </c>
      <c r="B901" s="36" t="s">
        <v>2128</v>
      </c>
      <c r="C901" s="37" t="s">
        <v>286</v>
      </c>
      <c r="D901" s="22">
        <f t="shared" si="13"/>
        <v>194.40289877418857</v>
      </c>
      <c r="E901" s="28" t="s">
        <v>6433</v>
      </c>
      <c r="F901" s="24">
        <v>252.16</v>
      </c>
    </row>
    <row r="902" spans="1:6" s="11" customFormat="1" ht="12.75" customHeight="1">
      <c r="A902" s="36" t="s">
        <v>100</v>
      </c>
      <c r="B902" s="36" t="s">
        <v>2129</v>
      </c>
      <c r="C902" s="37" t="s">
        <v>537</v>
      </c>
      <c r="D902" s="22">
        <f t="shared" si="13"/>
        <v>366.35571659856606</v>
      </c>
      <c r="E902" s="28" t="s">
        <v>6433</v>
      </c>
      <c r="F902" s="24">
        <v>475.2</v>
      </c>
    </row>
    <row r="903" spans="1:6" s="11" customFormat="1" ht="12.75" customHeight="1">
      <c r="A903" s="36" t="s">
        <v>2130</v>
      </c>
      <c r="B903" s="36" t="s">
        <v>2131</v>
      </c>
      <c r="C903" s="37" t="s">
        <v>286</v>
      </c>
      <c r="D903" s="22">
        <f t="shared" si="13"/>
        <v>44.95412844036698</v>
      </c>
      <c r="E903" s="28" t="s">
        <v>6433</v>
      </c>
      <c r="F903" s="24">
        <v>58.31</v>
      </c>
    </row>
    <row r="904" spans="1:6" s="11" customFormat="1" ht="12.75" customHeight="1">
      <c r="A904" s="36" t="s">
        <v>2132</v>
      </c>
      <c r="B904" s="36" t="s">
        <v>2133</v>
      </c>
      <c r="C904" s="37" t="s">
        <v>286</v>
      </c>
      <c r="D904" s="22">
        <f t="shared" si="13"/>
        <v>54.01279777966233</v>
      </c>
      <c r="E904" s="28" t="s">
        <v>6433</v>
      </c>
      <c r="F904" s="24">
        <v>70.06</v>
      </c>
    </row>
    <row r="905" spans="1:6" s="11" customFormat="1" ht="12.75" customHeight="1">
      <c r="A905" s="36" t="s">
        <v>2134</v>
      </c>
      <c r="B905" s="36" t="s">
        <v>2135</v>
      </c>
      <c r="C905" s="37" t="s">
        <v>286</v>
      </c>
      <c r="D905" s="22">
        <f aca="true" t="shared" si="14" ref="D905:D968">F905/$F$5</f>
        <v>74.7744969547452</v>
      </c>
      <c r="E905" s="28" t="s">
        <v>6433</v>
      </c>
      <c r="F905" s="24">
        <v>96.99</v>
      </c>
    </row>
    <row r="906" spans="1:6" s="11" customFormat="1" ht="12.75" customHeight="1">
      <c r="A906" s="36" t="s">
        <v>2136</v>
      </c>
      <c r="B906" s="36" t="s">
        <v>2137</v>
      </c>
      <c r="C906" s="37" t="s">
        <v>286</v>
      </c>
      <c r="D906" s="22">
        <f t="shared" si="14"/>
        <v>88.29697016421248</v>
      </c>
      <c r="E906" s="28" t="s">
        <v>6433</v>
      </c>
      <c r="F906" s="24">
        <v>114.53</v>
      </c>
    </row>
    <row r="907" spans="1:6" s="11" customFormat="1" ht="12.75" customHeight="1">
      <c r="A907" s="36" t="s">
        <v>2138</v>
      </c>
      <c r="B907" s="36" t="s">
        <v>2139</v>
      </c>
      <c r="C907" s="37" t="s">
        <v>286</v>
      </c>
      <c r="D907" s="22">
        <f t="shared" si="14"/>
        <v>99.72245779045564</v>
      </c>
      <c r="E907" s="28" t="s">
        <v>6433</v>
      </c>
      <c r="F907" s="24">
        <v>129.35</v>
      </c>
    </row>
    <row r="908" spans="1:6" s="11" customFormat="1" ht="12.75" customHeight="1">
      <c r="A908" s="36" t="s">
        <v>2140</v>
      </c>
      <c r="B908" s="36" t="s">
        <v>2141</v>
      </c>
      <c r="C908" s="37" t="s">
        <v>286</v>
      </c>
      <c r="D908" s="22">
        <f t="shared" si="14"/>
        <v>124.2232672885668</v>
      </c>
      <c r="E908" s="28" t="s">
        <v>6433</v>
      </c>
      <c r="F908" s="24">
        <v>161.13</v>
      </c>
    </row>
    <row r="909" spans="1:6" s="11" customFormat="1" ht="12.75" customHeight="1">
      <c r="A909" s="36" t="s">
        <v>2142</v>
      </c>
      <c r="B909" s="36" t="s">
        <v>2143</v>
      </c>
      <c r="C909" s="37" t="s">
        <v>286</v>
      </c>
      <c r="D909" s="22">
        <f t="shared" si="14"/>
        <v>152.37067303985813</v>
      </c>
      <c r="E909" s="28" t="s">
        <v>6433</v>
      </c>
      <c r="F909" s="24">
        <v>197.64</v>
      </c>
    </row>
    <row r="910" spans="1:6" s="11" customFormat="1" ht="12.75" customHeight="1">
      <c r="A910" s="36" t="s">
        <v>2144</v>
      </c>
      <c r="B910" s="36" t="s">
        <v>2145</v>
      </c>
      <c r="C910" s="37" t="s">
        <v>286</v>
      </c>
      <c r="D910" s="22">
        <f t="shared" si="14"/>
        <v>171.00454860843422</v>
      </c>
      <c r="E910" s="28" t="s">
        <v>6433</v>
      </c>
      <c r="F910" s="24">
        <v>221.81</v>
      </c>
    </row>
    <row r="911" spans="1:6" s="11" customFormat="1" ht="12.75" customHeight="1">
      <c r="A911" s="36" t="s">
        <v>2146</v>
      </c>
      <c r="B911" s="36" t="s">
        <v>2147</v>
      </c>
      <c r="C911" s="37" t="s">
        <v>286</v>
      </c>
      <c r="D911" s="22">
        <f t="shared" si="14"/>
        <v>223.17477449695477</v>
      </c>
      <c r="E911" s="28" t="s">
        <v>6433</v>
      </c>
      <c r="F911" s="24">
        <v>289.48</v>
      </c>
    </row>
    <row r="912" spans="1:6" s="11" customFormat="1" ht="12.75" customHeight="1">
      <c r="A912" s="36" t="s">
        <v>2148</v>
      </c>
      <c r="B912" s="36" t="s">
        <v>2149</v>
      </c>
      <c r="C912" s="37" t="s">
        <v>286</v>
      </c>
      <c r="D912" s="22">
        <f t="shared" si="14"/>
        <v>345.7559170457174</v>
      </c>
      <c r="E912" s="28" t="s">
        <v>6433</v>
      </c>
      <c r="F912" s="24">
        <v>448.48</v>
      </c>
    </row>
    <row r="913" spans="1:6" s="11" customFormat="1" ht="12.75" customHeight="1">
      <c r="A913" s="36" t="s">
        <v>2150</v>
      </c>
      <c r="B913" s="36" t="s">
        <v>2109</v>
      </c>
      <c r="C913" s="37" t="s">
        <v>286</v>
      </c>
      <c r="D913" s="22">
        <f t="shared" si="14"/>
        <v>20.30683833166294</v>
      </c>
      <c r="E913" s="28" t="s">
        <v>6433</v>
      </c>
      <c r="F913" s="24">
        <v>26.34</v>
      </c>
    </row>
    <row r="914" spans="1:6" s="11" customFormat="1" ht="12.75" customHeight="1">
      <c r="A914" s="36" t="s">
        <v>2151</v>
      </c>
      <c r="B914" s="36" t="s">
        <v>2152</v>
      </c>
      <c r="C914" s="37" t="s">
        <v>286</v>
      </c>
      <c r="D914" s="22">
        <f t="shared" si="14"/>
        <v>15.997224577904557</v>
      </c>
      <c r="E914" s="28" t="s">
        <v>6433</v>
      </c>
      <c r="F914" s="24">
        <v>20.75</v>
      </c>
    </row>
    <row r="915" spans="1:6" s="11" customFormat="1" ht="12.75" customHeight="1">
      <c r="A915" s="36" t="s">
        <v>102</v>
      </c>
      <c r="B915" s="36" t="s">
        <v>2153</v>
      </c>
      <c r="C915" s="37" t="s">
        <v>286</v>
      </c>
      <c r="D915" s="22">
        <f t="shared" si="14"/>
        <v>18.695551615141472</v>
      </c>
      <c r="E915" s="28" t="s">
        <v>6433</v>
      </c>
      <c r="F915" s="24">
        <v>24.25</v>
      </c>
    </row>
    <row r="916" spans="1:6" s="11" customFormat="1" ht="12.75" customHeight="1">
      <c r="A916" s="36" t="s">
        <v>103</v>
      </c>
      <c r="B916" s="36" t="s">
        <v>2154</v>
      </c>
      <c r="C916" s="37" t="s">
        <v>286</v>
      </c>
      <c r="D916" s="22">
        <f t="shared" si="14"/>
        <v>25.557011795543907</v>
      </c>
      <c r="E916" s="28" t="s">
        <v>6433</v>
      </c>
      <c r="F916" s="24">
        <v>33.15</v>
      </c>
    </row>
    <row r="917" spans="1:6" s="11" customFormat="1" ht="12.75" customHeight="1">
      <c r="A917" s="36" t="s">
        <v>104</v>
      </c>
      <c r="B917" s="36" t="s">
        <v>2155</v>
      </c>
      <c r="C917" s="37" t="s">
        <v>286</v>
      </c>
      <c r="D917" s="22">
        <f t="shared" si="14"/>
        <v>31.300593631948196</v>
      </c>
      <c r="E917" s="28" t="s">
        <v>6433</v>
      </c>
      <c r="F917" s="24">
        <v>40.6</v>
      </c>
    </row>
    <row r="918" spans="1:6" s="11" customFormat="1" ht="12.75" customHeight="1">
      <c r="A918" s="36" t="s">
        <v>105</v>
      </c>
      <c r="B918" s="36" t="s">
        <v>2156</v>
      </c>
      <c r="C918" s="37" t="s">
        <v>286</v>
      </c>
      <c r="D918" s="22">
        <f t="shared" si="14"/>
        <v>35.841492560326884</v>
      </c>
      <c r="E918" s="28" t="s">
        <v>6433</v>
      </c>
      <c r="F918" s="24">
        <v>46.49</v>
      </c>
    </row>
    <row r="919" spans="1:6" s="11" customFormat="1" ht="12.75" customHeight="1">
      <c r="A919" s="36" t="s">
        <v>106</v>
      </c>
      <c r="B919" s="36" t="s">
        <v>2157</v>
      </c>
      <c r="C919" s="37" t="s">
        <v>286</v>
      </c>
      <c r="D919" s="22">
        <f t="shared" si="14"/>
        <v>49.61837946187649</v>
      </c>
      <c r="E919" s="28" t="s">
        <v>6433</v>
      </c>
      <c r="F919" s="24">
        <v>64.36</v>
      </c>
    </row>
    <row r="920" spans="1:6" s="11" customFormat="1" ht="12.75" customHeight="1">
      <c r="A920" s="36" t="s">
        <v>2158</v>
      </c>
      <c r="B920" s="36" t="s">
        <v>2159</v>
      </c>
      <c r="C920" s="37" t="s">
        <v>286</v>
      </c>
      <c r="D920" s="22">
        <f t="shared" si="14"/>
        <v>65.07593863233367</v>
      </c>
      <c r="E920" s="28" t="s">
        <v>6433</v>
      </c>
      <c r="F920" s="24">
        <v>84.41</v>
      </c>
    </row>
    <row r="921" spans="1:6" s="11" customFormat="1" ht="12.75" customHeight="1">
      <c r="A921" s="36" t="s">
        <v>107</v>
      </c>
      <c r="B921" s="36" t="s">
        <v>2160</v>
      </c>
      <c r="C921" s="37" t="s">
        <v>286</v>
      </c>
      <c r="D921" s="22">
        <f t="shared" si="14"/>
        <v>76.13136997918434</v>
      </c>
      <c r="E921" s="28" t="s">
        <v>6433</v>
      </c>
      <c r="F921" s="24">
        <v>98.75</v>
      </c>
    </row>
    <row r="922" spans="1:6" s="11" customFormat="1" ht="12.75" customHeight="1">
      <c r="A922" s="36" t="s">
        <v>108</v>
      </c>
      <c r="B922" s="36" t="s">
        <v>2161</v>
      </c>
      <c r="C922" s="37" t="s">
        <v>286</v>
      </c>
      <c r="D922" s="22">
        <f t="shared" si="14"/>
        <v>102.32827075784442</v>
      </c>
      <c r="E922" s="28" t="s">
        <v>6433</v>
      </c>
      <c r="F922" s="24">
        <v>132.73</v>
      </c>
    </row>
    <row r="923" spans="1:6" s="11" customFormat="1" ht="12.75" customHeight="1">
      <c r="A923" s="36" t="s">
        <v>109</v>
      </c>
      <c r="B923" s="36" t="s">
        <v>2162</v>
      </c>
      <c r="C923" s="37" t="s">
        <v>537</v>
      </c>
      <c r="D923" s="22">
        <f t="shared" si="14"/>
        <v>366.35571659856606</v>
      </c>
      <c r="E923" s="28" t="s">
        <v>6433</v>
      </c>
      <c r="F923" s="24">
        <v>475.2</v>
      </c>
    </row>
    <row r="924" spans="1:6" s="11" customFormat="1" ht="12.75" customHeight="1">
      <c r="A924" s="36" t="s">
        <v>2163</v>
      </c>
      <c r="B924" s="36" t="s">
        <v>2164</v>
      </c>
      <c r="C924" s="37" t="s">
        <v>281</v>
      </c>
      <c r="D924" s="22">
        <f t="shared" si="14"/>
        <v>43.867088119651534</v>
      </c>
      <c r="E924" s="28" t="s">
        <v>6433</v>
      </c>
      <c r="F924" s="24">
        <v>56.9</v>
      </c>
    </row>
    <row r="925" spans="1:6" s="11" customFormat="1" ht="12.75" customHeight="1">
      <c r="A925" s="36" t="s">
        <v>2165</v>
      </c>
      <c r="B925" s="36" t="s">
        <v>2166</v>
      </c>
      <c r="C925" s="37" t="s">
        <v>281</v>
      </c>
      <c r="D925" s="22">
        <f t="shared" si="14"/>
        <v>50.58977719528179</v>
      </c>
      <c r="E925" s="28" t="s">
        <v>6433</v>
      </c>
      <c r="F925" s="24">
        <v>65.62</v>
      </c>
    </row>
    <row r="926" spans="1:6" s="11" customFormat="1" ht="12.75" customHeight="1">
      <c r="A926" s="36" t="s">
        <v>2167</v>
      </c>
      <c r="B926" s="36" t="s">
        <v>2168</v>
      </c>
      <c r="C926" s="37" t="s">
        <v>281</v>
      </c>
      <c r="D926" s="22">
        <f t="shared" si="14"/>
        <v>61.421632873332825</v>
      </c>
      <c r="E926" s="28" t="s">
        <v>6433</v>
      </c>
      <c r="F926" s="24">
        <v>79.67</v>
      </c>
    </row>
    <row r="927" spans="1:6" s="11" customFormat="1" ht="12.75" customHeight="1">
      <c r="A927" s="36" t="s">
        <v>110</v>
      </c>
      <c r="B927" s="36" t="s">
        <v>2169</v>
      </c>
      <c r="C927" s="37" t="s">
        <v>281</v>
      </c>
      <c r="D927" s="22">
        <f t="shared" si="14"/>
        <v>82.46858376378074</v>
      </c>
      <c r="E927" s="28" t="s">
        <v>6433</v>
      </c>
      <c r="F927" s="24">
        <v>106.97</v>
      </c>
    </row>
    <row r="928" spans="1:6" s="11" customFormat="1" ht="12.75" customHeight="1">
      <c r="A928" s="36" t="s">
        <v>2170</v>
      </c>
      <c r="B928" s="36" t="s">
        <v>2171</v>
      </c>
      <c r="C928" s="37" t="s">
        <v>281</v>
      </c>
      <c r="D928" s="22">
        <f t="shared" si="14"/>
        <v>94.21787063449233</v>
      </c>
      <c r="E928" s="28" t="s">
        <v>6433</v>
      </c>
      <c r="F928" s="24">
        <v>122.21</v>
      </c>
    </row>
    <row r="929" spans="1:6" s="11" customFormat="1" ht="12.75" customHeight="1">
      <c r="A929" s="36" t="s">
        <v>111</v>
      </c>
      <c r="B929" s="36" t="s">
        <v>2172</v>
      </c>
      <c r="C929" s="37" t="s">
        <v>281</v>
      </c>
      <c r="D929" s="22">
        <f t="shared" si="14"/>
        <v>118.2869478066456</v>
      </c>
      <c r="E929" s="28" t="s">
        <v>6433</v>
      </c>
      <c r="F929" s="24">
        <v>153.43</v>
      </c>
    </row>
    <row r="930" spans="1:6" s="11" customFormat="1" ht="12.75" customHeight="1">
      <c r="A930" s="36" t="s">
        <v>2173</v>
      </c>
      <c r="B930" s="36" t="s">
        <v>2174</v>
      </c>
      <c r="C930" s="37" t="s">
        <v>281</v>
      </c>
      <c r="D930" s="22">
        <f t="shared" si="14"/>
        <v>261.51414694318095</v>
      </c>
      <c r="E930" s="28" t="s">
        <v>6433</v>
      </c>
      <c r="F930" s="24">
        <v>339.21</v>
      </c>
    </row>
    <row r="931" spans="1:6" s="11" customFormat="1" ht="12.75" customHeight="1">
      <c r="A931" s="36" t="s">
        <v>2175</v>
      </c>
      <c r="B931" s="36" t="s">
        <v>2176</v>
      </c>
      <c r="C931" s="37" t="s">
        <v>281</v>
      </c>
      <c r="D931" s="22">
        <f t="shared" si="14"/>
        <v>367.78197517539127</v>
      </c>
      <c r="E931" s="28" t="s">
        <v>6433</v>
      </c>
      <c r="F931" s="24">
        <v>477.05</v>
      </c>
    </row>
    <row r="932" spans="1:6" s="11" customFormat="1" ht="12.75" customHeight="1">
      <c r="A932" s="36" t="s">
        <v>112</v>
      </c>
      <c r="B932" s="36" t="s">
        <v>2177</v>
      </c>
      <c r="C932" s="37" t="s">
        <v>281</v>
      </c>
      <c r="D932" s="22">
        <f t="shared" si="14"/>
        <v>619.3431501040784</v>
      </c>
      <c r="E932" s="28" t="s">
        <v>6433</v>
      </c>
      <c r="F932" s="24">
        <v>803.35</v>
      </c>
    </row>
    <row r="933" spans="1:6" s="11" customFormat="1" ht="12.75" customHeight="1">
      <c r="A933" s="36" t="s">
        <v>2178</v>
      </c>
      <c r="B933" s="36" t="s">
        <v>2179</v>
      </c>
      <c r="C933" s="37" t="s">
        <v>281</v>
      </c>
      <c r="D933" s="22">
        <f t="shared" si="14"/>
        <v>52.30128748747206</v>
      </c>
      <c r="E933" s="28" t="s">
        <v>6433</v>
      </c>
      <c r="F933" s="24">
        <v>67.84</v>
      </c>
    </row>
    <row r="934" spans="1:6" s="11" customFormat="1" ht="12.75" customHeight="1">
      <c r="A934" s="36" t="s">
        <v>2180</v>
      </c>
      <c r="B934" s="36" t="s">
        <v>2181</v>
      </c>
      <c r="C934" s="37" t="s">
        <v>281</v>
      </c>
      <c r="D934" s="22">
        <f t="shared" si="14"/>
        <v>63.88096523012875</v>
      </c>
      <c r="E934" s="28" t="s">
        <v>6433</v>
      </c>
      <c r="F934" s="24">
        <v>82.86</v>
      </c>
    </row>
    <row r="935" spans="1:6" s="11" customFormat="1" ht="12.75" customHeight="1">
      <c r="A935" s="36" t="s">
        <v>2182</v>
      </c>
      <c r="B935" s="36" t="s">
        <v>2183</v>
      </c>
      <c r="C935" s="37" t="s">
        <v>281</v>
      </c>
      <c r="D935" s="22">
        <f t="shared" si="14"/>
        <v>73.9418703261121</v>
      </c>
      <c r="E935" s="28" t="s">
        <v>6433</v>
      </c>
      <c r="F935" s="24">
        <v>95.91</v>
      </c>
    </row>
    <row r="936" spans="1:6" s="11" customFormat="1" ht="12.75" customHeight="1">
      <c r="A936" s="36" t="s">
        <v>113</v>
      </c>
      <c r="B936" s="36" t="s">
        <v>2184</v>
      </c>
      <c r="C936" s="37" t="s">
        <v>281</v>
      </c>
      <c r="D936" s="22">
        <f t="shared" si="14"/>
        <v>80.12489399429498</v>
      </c>
      <c r="E936" s="28" t="s">
        <v>6433</v>
      </c>
      <c r="F936" s="24">
        <v>103.93</v>
      </c>
    </row>
    <row r="937" spans="1:6" s="11" customFormat="1" ht="12.75" customHeight="1">
      <c r="A937" s="36" t="s">
        <v>114</v>
      </c>
      <c r="B937" s="36" t="s">
        <v>2185</v>
      </c>
      <c r="C937" s="37" t="s">
        <v>281</v>
      </c>
      <c r="D937" s="22">
        <f t="shared" si="14"/>
        <v>89.3223344383625</v>
      </c>
      <c r="E937" s="28" t="s">
        <v>6433</v>
      </c>
      <c r="F937" s="24">
        <v>115.86</v>
      </c>
    </row>
    <row r="938" spans="1:6" s="11" customFormat="1" ht="12.75" customHeight="1">
      <c r="A938" s="36" t="s">
        <v>2186</v>
      </c>
      <c r="B938" s="36" t="s">
        <v>2187</v>
      </c>
      <c r="C938" s="37" t="s">
        <v>281</v>
      </c>
      <c r="D938" s="22">
        <f t="shared" si="14"/>
        <v>120.21432426181482</v>
      </c>
      <c r="E938" s="28" t="s">
        <v>6433</v>
      </c>
      <c r="F938" s="24">
        <v>155.93</v>
      </c>
    </row>
    <row r="939" spans="1:6" s="11" customFormat="1" ht="12.75" customHeight="1">
      <c r="A939" s="36" t="s">
        <v>2188</v>
      </c>
      <c r="B939" s="36" t="s">
        <v>2189</v>
      </c>
      <c r="C939" s="37" t="s">
        <v>281</v>
      </c>
      <c r="D939" s="22">
        <f t="shared" si="14"/>
        <v>130.68383316629405</v>
      </c>
      <c r="E939" s="28" t="s">
        <v>6433</v>
      </c>
      <c r="F939" s="24">
        <v>169.51</v>
      </c>
    </row>
    <row r="940" spans="1:6" s="11" customFormat="1" ht="12.75" customHeight="1">
      <c r="A940" s="36" t="s">
        <v>2190</v>
      </c>
      <c r="B940" s="36" t="s">
        <v>2191</v>
      </c>
      <c r="C940" s="37" t="s">
        <v>281</v>
      </c>
      <c r="D940" s="22">
        <f t="shared" si="14"/>
        <v>71.21270526559249</v>
      </c>
      <c r="E940" s="28" t="s">
        <v>6433</v>
      </c>
      <c r="F940" s="24">
        <v>92.37</v>
      </c>
    </row>
    <row r="941" spans="1:6" s="11" customFormat="1" ht="12.75" customHeight="1">
      <c r="A941" s="36" t="s">
        <v>115</v>
      </c>
      <c r="B941" s="36" t="s">
        <v>2192</v>
      </c>
      <c r="C941" s="37" t="s">
        <v>281</v>
      </c>
      <c r="D941" s="22">
        <f t="shared" si="14"/>
        <v>79.885899313854</v>
      </c>
      <c r="E941" s="28" t="s">
        <v>6433</v>
      </c>
      <c r="F941" s="24">
        <v>103.62</v>
      </c>
    </row>
    <row r="942" spans="1:6" s="11" customFormat="1" ht="12.75" customHeight="1">
      <c r="A942" s="36" t="s">
        <v>2193</v>
      </c>
      <c r="B942" s="36" t="s">
        <v>2194</v>
      </c>
      <c r="C942" s="37" t="s">
        <v>281</v>
      </c>
      <c r="D942" s="22">
        <f t="shared" si="14"/>
        <v>342.6798242232673</v>
      </c>
      <c r="E942" s="28" t="s">
        <v>6433</v>
      </c>
      <c r="F942" s="24">
        <v>444.49</v>
      </c>
    </row>
    <row r="943" spans="1:6" s="11" customFormat="1" ht="12.75" customHeight="1">
      <c r="A943" s="36" t="s">
        <v>116</v>
      </c>
      <c r="B943" s="36" t="s">
        <v>2195</v>
      </c>
      <c r="C943" s="37" t="s">
        <v>281</v>
      </c>
      <c r="D943" s="22">
        <f t="shared" si="14"/>
        <v>364.39750212011415</v>
      </c>
      <c r="E943" s="28" t="s">
        <v>6433</v>
      </c>
      <c r="F943" s="24">
        <v>472.66</v>
      </c>
    </row>
    <row r="944" spans="1:6" s="11" customFormat="1" ht="12.75" customHeight="1">
      <c r="A944" s="36" t="s">
        <v>2196</v>
      </c>
      <c r="B944" s="36" t="s">
        <v>2197</v>
      </c>
      <c r="C944" s="37" t="s">
        <v>281</v>
      </c>
      <c r="D944" s="22">
        <f t="shared" si="14"/>
        <v>264.94487703338217</v>
      </c>
      <c r="E944" s="28" t="s">
        <v>6433</v>
      </c>
      <c r="F944" s="24">
        <v>343.66</v>
      </c>
    </row>
    <row r="945" spans="1:6" s="11" customFormat="1" ht="12.75" customHeight="1">
      <c r="A945" s="36" t="s">
        <v>2198</v>
      </c>
      <c r="B945" s="36" t="s">
        <v>2199</v>
      </c>
      <c r="C945" s="37" t="s">
        <v>281</v>
      </c>
      <c r="D945" s="22">
        <f t="shared" si="14"/>
        <v>251.2605042016807</v>
      </c>
      <c r="E945" s="28" t="s">
        <v>6433</v>
      </c>
      <c r="F945" s="24">
        <v>325.91</v>
      </c>
    </row>
    <row r="946" spans="1:6" s="11" customFormat="1" ht="12.75" customHeight="1">
      <c r="A946" s="36" t="s">
        <v>2200</v>
      </c>
      <c r="B946" s="36" t="s">
        <v>2201</v>
      </c>
      <c r="C946" s="37" t="s">
        <v>281</v>
      </c>
      <c r="D946" s="22">
        <f t="shared" si="14"/>
        <v>267.8744892452394</v>
      </c>
      <c r="E946" s="28" t="s">
        <v>6433</v>
      </c>
      <c r="F946" s="24">
        <v>347.46</v>
      </c>
    </row>
    <row r="947" spans="1:6" s="11" customFormat="1" ht="12.75" customHeight="1">
      <c r="A947" s="36" t="s">
        <v>2202</v>
      </c>
      <c r="B947" s="36" t="s">
        <v>2203</v>
      </c>
      <c r="C947" s="37" t="s">
        <v>281</v>
      </c>
      <c r="D947" s="22">
        <f t="shared" si="14"/>
        <v>288.71328347852904</v>
      </c>
      <c r="E947" s="28" t="s">
        <v>6433</v>
      </c>
      <c r="F947" s="24">
        <v>374.49</v>
      </c>
    </row>
    <row r="948" spans="1:6" s="11" customFormat="1" ht="12.75" customHeight="1">
      <c r="A948" s="36" t="s">
        <v>2204</v>
      </c>
      <c r="B948" s="36" t="s">
        <v>2205</v>
      </c>
      <c r="C948" s="37" t="s">
        <v>281</v>
      </c>
      <c r="D948" s="22">
        <f t="shared" si="14"/>
        <v>292.0977565338062</v>
      </c>
      <c r="E948" s="28" t="s">
        <v>6433</v>
      </c>
      <c r="F948" s="24">
        <v>378.88</v>
      </c>
    </row>
    <row r="949" spans="1:6" s="11" customFormat="1" ht="12.75" customHeight="1">
      <c r="A949" s="36" t="s">
        <v>2206</v>
      </c>
      <c r="B949" s="36" t="s">
        <v>2207</v>
      </c>
      <c r="C949" s="37" t="s">
        <v>286</v>
      </c>
      <c r="D949" s="22">
        <f t="shared" si="14"/>
        <v>14.856217716444377</v>
      </c>
      <c r="E949" s="28" t="s">
        <v>6433</v>
      </c>
      <c r="F949" s="24">
        <v>19.27</v>
      </c>
    </row>
    <row r="950" spans="1:6" s="11" customFormat="1" ht="12.75" customHeight="1">
      <c r="A950" s="36" t="s">
        <v>2208</v>
      </c>
      <c r="B950" s="36" t="s">
        <v>2162</v>
      </c>
      <c r="C950" s="37" t="s">
        <v>537</v>
      </c>
      <c r="D950" s="22">
        <f t="shared" si="14"/>
        <v>366.35571659856606</v>
      </c>
      <c r="E950" s="28" t="s">
        <v>6433</v>
      </c>
      <c r="F950" s="24">
        <v>475.2</v>
      </c>
    </row>
    <row r="951" spans="1:6" s="11" customFormat="1" ht="12.75" customHeight="1">
      <c r="A951" s="36" t="s">
        <v>2209</v>
      </c>
      <c r="B951" s="36" t="s">
        <v>2210</v>
      </c>
      <c r="C951" s="37" t="s">
        <v>286</v>
      </c>
      <c r="D951" s="22">
        <f t="shared" si="14"/>
        <v>27.083493948037933</v>
      </c>
      <c r="E951" s="28" t="s">
        <v>6433</v>
      </c>
      <c r="F951" s="24">
        <v>35.13</v>
      </c>
    </row>
    <row r="952" spans="1:6" s="11" customFormat="1" ht="12.75" customHeight="1">
      <c r="A952" s="36" t="s">
        <v>2211</v>
      </c>
      <c r="B952" s="36" t="s">
        <v>2212</v>
      </c>
      <c r="C952" s="37" t="s">
        <v>286</v>
      </c>
      <c r="D952" s="22">
        <f t="shared" si="14"/>
        <v>38.88674735949426</v>
      </c>
      <c r="E952" s="28" t="s">
        <v>6433</v>
      </c>
      <c r="F952" s="24">
        <v>50.44</v>
      </c>
    </row>
    <row r="953" spans="1:6" s="11" customFormat="1" ht="12.75" customHeight="1">
      <c r="A953" s="36" t="s">
        <v>2213</v>
      </c>
      <c r="B953" s="36" t="s">
        <v>2214</v>
      </c>
      <c r="C953" s="37" t="s">
        <v>286</v>
      </c>
      <c r="D953" s="22">
        <f t="shared" si="14"/>
        <v>50.042402282013725</v>
      </c>
      <c r="E953" s="28" t="s">
        <v>6433</v>
      </c>
      <c r="F953" s="24">
        <v>64.91</v>
      </c>
    </row>
    <row r="954" spans="1:6" s="11" customFormat="1" ht="12.75" customHeight="1">
      <c r="A954" s="36" t="s">
        <v>2215</v>
      </c>
      <c r="B954" s="36" t="s">
        <v>2216</v>
      </c>
      <c r="C954" s="37" t="s">
        <v>286</v>
      </c>
      <c r="D954" s="22">
        <f t="shared" si="14"/>
        <v>83.3166294040552</v>
      </c>
      <c r="E954" s="28" t="s">
        <v>6433</v>
      </c>
      <c r="F954" s="24">
        <v>108.07</v>
      </c>
    </row>
    <row r="955" spans="1:6" s="11" customFormat="1" ht="12.75" customHeight="1">
      <c r="A955" s="36" t="s">
        <v>2217</v>
      </c>
      <c r="B955" s="36" t="s">
        <v>2218</v>
      </c>
      <c r="C955" s="37" t="s">
        <v>286</v>
      </c>
      <c r="D955" s="22">
        <f t="shared" si="14"/>
        <v>29.720144938709428</v>
      </c>
      <c r="E955" s="28" t="s">
        <v>6433</v>
      </c>
      <c r="F955" s="24">
        <v>38.55</v>
      </c>
    </row>
    <row r="956" spans="1:6" s="11" customFormat="1" ht="12.75" customHeight="1">
      <c r="A956" s="36" t="s">
        <v>434</v>
      </c>
      <c r="B956" s="36" t="s">
        <v>2219</v>
      </c>
      <c r="C956" s="37" t="s">
        <v>286</v>
      </c>
      <c r="D956" s="22">
        <f t="shared" si="14"/>
        <v>41.677588466579294</v>
      </c>
      <c r="E956" s="28" t="s">
        <v>6433</v>
      </c>
      <c r="F956" s="24">
        <v>54.06</v>
      </c>
    </row>
    <row r="957" spans="1:6" s="11" customFormat="1" ht="12.75" customHeight="1">
      <c r="A957" s="36" t="s">
        <v>2220</v>
      </c>
      <c r="B957" s="36" t="s">
        <v>2221</v>
      </c>
      <c r="C957" s="37" t="s">
        <v>286</v>
      </c>
      <c r="D957" s="22">
        <f t="shared" si="14"/>
        <v>53.789222110862696</v>
      </c>
      <c r="E957" s="28" t="s">
        <v>6433</v>
      </c>
      <c r="F957" s="24">
        <v>69.77</v>
      </c>
    </row>
    <row r="958" spans="1:6" s="11" customFormat="1" ht="12.75" customHeight="1">
      <c r="A958" s="36" t="s">
        <v>2222</v>
      </c>
      <c r="B958" s="36" t="s">
        <v>2223</v>
      </c>
      <c r="C958" s="37" t="s">
        <v>286</v>
      </c>
      <c r="D958" s="22">
        <f t="shared" si="14"/>
        <v>87.56456711124817</v>
      </c>
      <c r="E958" s="28" t="s">
        <v>6433</v>
      </c>
      <c r="F958" s="24">
        <v>113.58</v>
      </c>
    </row>
    <row r="959" spans="1:6" s="11" customFormat="1" ht="12.75" customHeight="1">
      <c r="A959" s="36" t="s">
        <v>2224</v>
      </c>
      <c r="B959" s="36" t="s">
        <v>2225</v>
      </c>
      <c r="C959" s="37" t="s">
        <v>286</v>
      </c>
      <c r="D959" s="22">
        <f t="shared" si="14"/>
        <v>14.262585768252256</v>
      </c>
      <c r="E959" s="28" t="s">
        <v>6433</v>
      </c>
      <c r="F959" s="24">
        <v>18.5</v>
      </c>
    </row>
    <row r="960" spans="1:6" s="11" customFormat="1" ht="12.75" customHeight="1">
      <c r="A960" s="36" t="s">
        <v>2226</v>
      </c>
      <c r="B960" s="36" t="s">
        <v>2227</v>
      </c>
      <c r="C960" s="37" t="s">
        <v>286</v>
      </c>
      <c r="D960" s="22">
        <f t="shared" si="14"/>
        <v>15.688844345077483</v>
      </c>
      <c r="E960" s="28" t="s">
        <v>6433</v>
      </c>
      <c r="F960" s="24">
        <v>20.35</v>
      </c>
    </row>
    <row r="961" spans="1:6" s="11" customFormat="1" ht="12.75" customHeight="1">
      <c r="A961" s="36" t="s">
        <v>2228</v>
      </c>
      <c r="B961" s="36" t="s">
        <v>2229</v>
      </c>
      <c r="C961" s="37" t="s">
        <v>286</v>
      </c>
      <c r="D961" s="23">
        <f t="shared" si="14"/>
        <v>19.1195744352787</v>
      </c>
      <c r="E961" s="28" t="s">
        <v>6433</v>
      </c>
      <c r="F961" s="25">
        <v>24.8</v>
      </c>
    </row>
    <row r="962" spans="1:6" s="11" customFormat="1" ht="12.75" customHeight="1">
      <c r="A962" s="36" t="s">
        <v>2230</v>
      </c>
      <c r="B962" s="36" t="s">
        <v>2231</v>
      </c>
      <c r="C962" s="37" t="s">
        <v>286</v>
      </c>
      <c r="D962" s="22">
        <f t="shared" si="14"/>
        <v>21.640582838640047</v>
      </c>
      <c r="E962" s="28" t="s">
        <v>6433</v>
      </c>
      <c r="F962" s="24">
        <v>28.07</v>
      </c>
    </row>
    <row r="963" spans="1:6" s="11" customFormat="1" ht="12.75" customHeight="1">
      <c r="A963" s="36" t="s">
        <v>2232</v>
      </c>
      <c r="B963" s="36" t="s">
        <v>2233</v>
      </c>
      <c r="C963" s="37" t="s">
        <v>537</v>
      </c>
      <c r="D963" s="22">
        <f t="shared" si="14"/>
        <v>366.35571659856606</v>
      </c>
      <c r="E963" s="28" t="s">
        <v>6433</v>
      </c>
      <c r="F963" s="24">
        <v>475.2</v>
      </c>
    </row>
    <row r="964" spans="1:6" s="11" customFormat="1" ht="12.75" customHeight="1">
      <c r="A964" s="38" t="s">
        <v>2234</v>
      </c>
      <c r="B964" s="36" t="s">
        <v>6399</v>
      </c>
      <c r="C964" s="39" t="s">
        <v>281</v>
      </c>
      <c r="D964" s="22">
        <f t="shared" si="14"/>
        <v>28787.194510831858</v>
      </c>
      <c r="E964" s="28" t="s">
        <v>6433</v>
      </c>
      <c r="F964" s="24">
        <v>37339.87</v>
      </c>
    </row>
    <row r="965" spans="1:6" s="11" customFormat="1" ht="12.75" customHeight="1">
      <c r="A965" s="36" t="s">
        <v>124</v>
      </c>
      <c r="B965" s="36" t="s">
        <v>2235</v>
      </c>
      <c r="C965" s="37" t="s">
        <v>286</v>
      </c>
      <c r="D965" s="22">
        <f t="shared" si="14"/>
        <v>152.37067303985813</v>
      </c>
      <c r="E965" s="28" t="s">
        <v>6433</v>
      </c>
      <c r="F965" s="24">
        <v>197.64</v>
      </c>
    </row>
    <row r="966" spans="1:6" s="11" customFormat="1" ht="12.75" customHeight="1">
      <c r="A966" s="36" t="s">
        <v>125</v>
      </c>
      <c r="B966" s="36" t="s">
        <v>2145</v>
      </c>
      <c r="C966" s="37" t="s">
        <v>286</v>
      </c>
      <c r="D966" s="22">
        <f t="shared" si="14"/>
        <v>171.00454860843422</v>
      </c>
      <c r="E966" s="28" t="s">
        <v>6433</v>
      </c>
      <c r="F966" s="24">
        <v>221.81</v>
      </c>
    </row>
    <row r="967" spans="1:6" s="11" customFormat="1" ht="12.75" customHeight="1">
      <c r="A967" s="36" t="s">
        <v>2236</v>
      </c>
      <c r="B967" s="36" t="s">
        <v>2237</v>
      </c>
      <c r="C967" s="37" t="s">
        <v>286</v>
      </c>
      <c r="D967" s="22">
        <f t="shared" si="14"/>
        <v>223.17477449695477</v>
      </c>
      <c r="E967" s="28" t="s">
        <v>6433</v>
      </c>
      <c r="F967" s="24">
        <v>289.48</v>
      </c>
    </row>
    <row r="968" spans="1:6" s="11" customFormat="1" ht="12.75" customHeight="1">
      <c r="A968" s="36" t="s">
        <v>2238</v>
      </c>
      <c r="B968" s="36" t="s">
        <v>2149</v>
      </c>
      <c r="C968" s="37" t="s">
        <v>286</v>
      </c>
      <c r="D968" s="22">
        <f t="shared" si="14"/>
        <v>345.7559170457174</v>
      </c>
      <c r="E968" s="28" t="s">
        <v>6433</v>
      </c>
      <c r="F968" s="24">
        <v>448.48</v>
      </c>
    </row>
    <row r="969" spans="1:6" s="11" customFormat="1" ht="12.75" customHeight="1">
      <c r="A969" s="36" t="s">
        <v>2239</v>
      </c>
      <c r="B969" s="36" t="s">
        <v>2240</v>
      </c>
      <c r="C969" s="37" t="s">
        <v>286</v>
      </c>
      <c r="D969" s="22">
        <f aca="true" t="shared" si="15" ref="D969:D1032">F969/$F$5</f>
        <v>37.37568421864159</v>
      </c>
      <c r="E969" s="28" t="s">
        <v>6433</v>
      </c>
      <c r="F969" s="24">
        <v>48.48</v>
      </c>
    </row>
    <row r="970" spans="1:6" s="11" customFormat="1" ht="12.75" customHeight="1">
      <c r="A970" s="36" t="s">
        <v>126</v>
      </c>
      <c r="B970" s="36" t="s">
        <v>2241</v>
      </c>
      <c r="C970" s="37" t="s">
        <v>537</v>
      </c>
      <c r="D970" s="22">
        <f t="shared" si="15"/>
        <v>366.35571659856606</v>
      </c>
      <c r="E970" s="28" t="s">
        <v>6433</v>
      </c>
      <c r="F970" s="24">
        <v>475.2</v>
      </c>
    </row>
    <row r="971" spans="1:6" s="11" customFormat="1" ht="12.75" customHeight="1">
      <c r="A971" s="36" t="s">
        <v>127</v>
      </c>
      <c r="B971" s="36" t="s">
        <v>2174</v>
      </c>
      <c r="C971" s="37" t="s">
        <v>281</v>
      </c>
      <c r="D971" s="22">
        <f t="shared" si="15"/>
        <v>261.51414694318095</v>
      </c>
      <c r="E971" s="28" t="s">
        <v>6433</v>
      </c>
      <c r="F971" s="24">
        <v>339.21</v>
      </c>
    </row>
    <row r="972" spans="1:6" s="11" customFormat="1" ht="12.75" customHeight="1">
      <c r="A972" s="36" t="s">
        <v>128</v>
      </c>
      <c r="B972" s="36" t="s">
        <v>2176</v>
      </c>
      <c r="C972" s="37" t="s">
        <v>281</v>
      </c>
      <c r="D972" s="22">
        <f t="shared" si="15"/>
        <v>367.78197517539127</v>
      </c>
      <c r="E972" s="28" t="s">
        <v>6433</v>
      </c>
      <c r="F972" s="24">
        <v>477.05</v>
      </c>
    </row>
    <row r="973" spans="1:6" s="11" customFormat="1" ht="12.75" customHeight="1">
      <c r="A973" s="36" t="s">
        <v>2242</v>
      </c>
      <c r="B973" s="36" t="s">
        <v>2177</v>
      </c>
      <c r="C973" s="37" t="s">
        <v>281</v>
      </c>
      <c r="D973" s="22">
        <f t="shared" si="15"/>
        <v>619.3431501040784</v>
      </c>
      <c r="E973" s="28" t="s">
        <v>6433</v>
      </c>
      <c r="F973" s="24">
        <v>803.35</v>
      </c>
    </row>
    <row r="974" spans="1:6" s="11" customFormat="1" ht="12.75" customHeight="1">
      <c r="A974" s="36" t="s">
        <v>129</v>
      </c>
      <c r="B974" s="36" t="s">
        <v>2243</v>
      </c>
      <c r="C974" s="37" t="s">
        <v>281</v>
      </c>
      <c r="D974" s="22">
        <f t="shared" si="15"/>
        <v>173.15550073240306</v>
      </c>
      <c r="E974" s="28" t="s">
        <v>6433</v>
      </c>
      <c r="F974" s="24">
        <v>224.6</v>
      </c>
    </row>
    <row r="975" spans="1:6" s="11" customFormat="1" ht="12.75" customHeight="1">
      <c r="A975" s="36" t="s">
        <v>130</v>
      </c>
      <c r="B975" s="36" t="s">
        <v>2244</v>
      </c>
      <c r="C975" s="37" t="s">
        <v>281</v>
      </c>
      <c r="D975" s="22">
        <f t="shared" si="15"/>
        <v>550.1503353635032</v>
      </c>
      <c r="E975" s="28" t="s">
        <v>6433</v>
      </c>
      <c r="F975" s="24">
        <v>713.6</v>
      </c>
    </row>
    <row r="976" spans="1:6" s="11" customFormat="1" ht="12.75" customHeight="1">
      <c r="A976" s="36" t="s">
        <v>131</v>
      </c>
      <c r="B976" s="36" t="s">
        <v>2245</v>
      </c>
      <c r="C976" s="37" t="s">
        <v>281</v>
      </c>
      <c r="D976" s="22">
        <f t="shared" si="15"/>
        <v>275.0057821293655</v>
      </c>
      <c r="E976" s="28" t="s">
        <v>6433</v>
      </c>
      <c r="F976" s="24">
        <v>356.71</v>
      </c>
    </row>
    <row r="977" spans="1:6" s="11" customFormat="1" ht="12.75" customHeight="1">
      <c r="A977" s="36" t="s">
        <v>132</v>
      </c>
      <c r="B977" s="36" t="s">
        <v>2246</v>
      </c>
      <c r="C977" s="37" t="s">
        <v>281</v>
      </c>
      <c r="D977" s="22">
        <f t="shared" si="15"/>
        <v>399.3755300285252</v>
      </c>
      <c r="E977" s="28" t="s">
        <v>6433</v>
      </c>
      <c r="F977" s="24">
        <v>518.03</v>
      </c>
    </row>
    <row r="978" spans="1:6" s="11" customFormat="1" ht="12.75" customHeight="1">
      <c r="A978" s="36" t="s">
        <v>2247</v>
      </c>
      <c r="B978" s="36" t="s">
        <v>2248</v>
      </c>
      <c r="C978" s="37" t="s">
        <v>281</v>
      </c>
      <c r="D978" s="22">
        <f t="shared" si="15"/>
        <v>618.780356179169</v>
      </c>
      <c r="E978" s="28" t="s">
        <v>6433</v>
      </c>
      <c r="F978" s="24">
        <v>802.62</v>
      </c>
    </row>
    <row r="979" spans="1:6" s="11" customFormat="1" ht="12.75" customHeight="1">
      <c r="A979" s="36" t="s">
        <v>2249</v>
      </c>
      <c r="B979" s="36" t="s">
        <v>2250</v>
      </c>
      <c r="C979" s="37" t="s">
        <v>281</v>
      </c>
      <c r="D979" s="22">
        <f t="shared" si="15"/>
        <v>118.86516074319637</v>
      </c>
      <c r="E979" s="28" t="s">
        <v>6433</v>
      </c>
      <c r="F979" s="24">
        <v>154.18</v>
      </c>
    </row>
    <row r="980" spans="1:6" s="11" customFormat="1" ht="12.75" customHeight="1">
      <c r="A980" s="36" t="s">
        <v>133</v>
      </c>
      <c r="B980" s="36" t="s">
        <v>2251</v>
      </c>
      <c r="C980" s="37" t="s">
        <v>281</v>
      </c>
      <c r="D980" s="22">
        <f t="shared" si="15"/>
        <v>1142.9650759386325</v>
      </c>
      <c r="E980" s="28" t="s">
        <v>6433</v>
      </c>
      <c r="F980" s="24">
        <v>1482.54</v>
      </c>
    </row>
    <row r="981" spans="1:6" s="11" customFormat="1" ht="12.75" customHeight="1">
      <c r="A981" s="36" t="s">
        <v>2252</v>
      </c>
      <c r="B981" s="36" t="s">
        <v>2253</v>
      </c>
      <c r="C981" s="37" t="s">
        <v>286</v>
      </c>
      <c r="D981" s="22">
        <f t="shared" si="15"/>
        <v>17.870634492329042</v>
      </c>
      <c r="E981" s="28" t="s">
        <v>6433</v>
      </c>
      <c r="F981" s="24">
        <v>23.18</v>
      </c>
    </row>
    <row r="982" spans="1:6" s="11" customFormat="1" ht="12.75" customHeight="1">
      <c r="A982" s="36" t="s">
        <v>2254</v>
      </c>
      <c r="B982" s="36" t="s">
        <v>2255</v>
      </c>
      <c r="C982" s="37" t="s">
        <v>286</v>
      </c>
      <c r="D982" s="22">
        <f t="shared" si="15"/>
        <v>24.06136766633259</v>
      </c>
      <c r="E982" s="28" t="s">
        <v>6433</v>
      </c>
      <c r="F982" s="24">
        <v>31.21</v>
      </c>
    </row>
    <row r="983" spans="1:6" s="11" customFormat="1" ht="12.75" customHeight="1">
      <c r="A983" s="36" t="s">
        <v>134</v>
      </c>
      <c r="B983" s="36" t="s">
        <v>2256</v>
      </c>
      <c r="C983" s="37" t="s">
        <v>281</v>
      </c>
      <c r="D983" s="22">
        <f t="shared" si="15"/>
        <v>48.037930768637736</v>
      </c>
      <c r="E983" s="28" t="s">
        <v>6433</v>
      </c>
      <c r="F983" s="24">
        <v>62.31</v>
      </c>
    </row>
    <row r="984" spans="1:6" s="11" customFormat="1" ht="12.75" customHeight="1">
      <c r="A984" s="36" t="s">
        <v>2257</v>
      </c>
      <c r="B984" s="36" t="s">
        <v>2258</v>
      </c>
      <c r="C984" s="37" t="s">
        <v>281</v>
      </c>
      <c r="D984" s="22">
        <f t="shared" si="15"/>
        <v>46.65021972091589</v>
      </c>
      <c r="E984" s="28" t="s">
        <v>6433</v>
      </c>
      <c r="F984" s="24">
        <v>60.51</v>
      </c>
    </row>
    <row r="985" spans="1:6" s="11" customFormat="1" ht="12.75" customHeight="1">
      <c r="A985" s="36" t="s">
        <v>2259</v>
      </c>
      <c r="B985" s="36" t="s">
        <v>2260</v>
      </c>
      <c r="C985" s="37" t="s">
        <v>281</v>
      </c>
      <c r="D985" s="22">
        <f t="shared" si="15"/>
        <v>92.05920900470281</v>
      </c>
      <c r="E985" s="28" t="s">
        <v>6433</v>
      </c>
      <c r="F985" s="24">
        <v>119.41</v>
      </c>
    </row>
    <row r="986" spans="1:6" s="11" customFormat="1" ht="12.75" customHeight="1">
      <c r="A986" s="36" t="s">
        <v>135</v>
      </c>
      <c r="B986" s="36" t="s">
        <v>2261</v>
      </c>
      <c r="C986" s="37" t="s">
        <v>281</v>
      </c>
      <c r="D986" s="22">
        <f t="shared" si="15"/>
        <v>313.49934469200525</v>
      </c>
      <c r="E986" s="28" t="s">
        <v>6433</v>
      </c>
      <c r="F986" s="24">
        <v>406.64</v>
      </c>
    </row>
    <row r="987" spans="1:6" s="11" customFormat="1" ht="12.75" customHeight="1">
      <c r="A987" s="36" t="s">
        <v>2262</v>
      </c>
      <c r="B987" s="36" t="s">
        <v>2263</v>
      </c>
      <c r="C987" s="37" t="s">
        <v>281</v>
      </c>
      <c r="D987" s="22">
        <f t="shared" si="15"/>
        <v>371.9219798010948</v>
      </c>
      <c r="E987" s="28" t="s">
        <v>6433</v>
      </c>
      <c r="F987" s="24">
        <v>482.42</v>
      </c>
    </row>
    <row r="988" spans="1:6" s="11" customFormat="1" ht="12.75" customHeight="1">
      <c r="A988" s="36" t="s">
        <v>2264</v>
      </c>
      <c r="B988" s="36" t="s">
        <v>2265</v>
      </c>
      <c r="C988" s="37" t="s">
        <v>281</v>
      </c>
      <c r="D988" s="22">
        <f t="shared" si="15"/>
        <v>622.9974558630793</v>
      </c>
      <c r="E988" s="28" t="s">
        <v>6433</v>
      </c>
      <c r="F988" s="24">
        <v>808.09</v>
      </c>
    </row>
    <row r="989" spans="1:6" s="11" customFormat="1" ht="12.75" customHeight="1">
      <c r="A989" s="36" t="s">
        <v>136</v>
      </c>
      <c r="B989" s="36" t="s">
        <v>2266</v>
      </c>
      <c r="C989" s="37" t="s">
        <v>281</v>
      </c>
      <c r="D989" s="22">
        <f t="shared" si="15"/>
        <v>347.48284634954905</v>
      </c>
      <c r="E989" s="28" t="s">
        <v>6433</v>
      </c>
      <c r="F989" s="24">
        <v>450.72</v>
      </c>
    </row>
    <row r="990" spans="1:6" s="11" customFormat="1" ht="12.75" customHeight="1">
      <c r="A990" s="36" t="s">
        <v>137</v>
      </c>
      <c r="B990" s="36" t="s">
        <v>2267</v>
      </c>
      <c r="C990" s="37" t="s">
        <v>281</v>
      </c>
      <c r="D990" s="22">
        <f t="shared" si="15"/>
        <v>337.76886901549614</v>
      </c>
      <c r="E990" s="28" t="s">
        <v>6433</v>
      </c>
      <c r="F990" s="24">
        <v>438.12</v>
      </c>
    </row>
    <row r="991" spans="1:6" s="11" customFormat="1" ht="12.75" customHeight="1">
      <c r="A991" s="36" t="s">
        <v>2268</v>
      </c>
      <c r="B991" s="36" t="s">
        <v>2269</v>
      </c>
      <c r="C991" s="37" t="s">
        <v>281</v>
      </c>
      <c r="D991" s="22">
        <f t="shared" si="15"/>
        <v>107.02335980263665</v>
      </c>
      <c r="E991" s="28" t="s">
        <v>6433</v>
      </c>
      <c r="F991" s="24">
        <v>138.82</v>
      </c>
    </row>
    <row r="992" spans="1:6" s="11" customFormat="1" ht="12.75" customHeight="1">
      <c r="A992" s="36" t="s">
        <v>2270</v>
      </c>
      <c r="B992" s="36" t="s">
        <v>2271</v>
      </c>
      <c r="C992" s="37" t="s">
        <v>281</v>
      </c>
      <c r="D992" s="22">
        <f t="shared" si="15"/>
        <v>173.2480148022512</v>
      </c>
      <c r="E992" s="28" t="s">
        <v>6433</v>
      </c>
      <c r="F992" s="24">
        <v>224.72</v>
      </c>
    </row>
    <row r="993" spans="1:6" s="11" customFormat="1" ht="12.75" customHeight="1">
      <c r="A993" s="36" t="s">
        <v>2272</v>
      </c>
      <c r="B993" s="36" t="s">
        <v>2273</v>
      </c>
      <c r="C993" s="37" t="s">
        <v>281</v>
      </c>
      <c r="D993" s="22">
        <f t="shared" si="15"/>
        <v>126.08896769717063</v>
      </c>
      <c r="E993" s="28" t="s">
        <v>6433</v>
      </c>
      <c r="F993" s="24">
        <v>163.55</v>
      </c>
    </row>
    <row r="994" spans="1:6" s="11" customFormat="1" ht="12.75" customHeight="1">
      <c r="A994" s="36" t="s">
        <v>138</v>
      </c>
      <c r="B994" s="36" t="s">
        <v>2274</v>
      </c>
      <c r="C994" s="37" t="s">
        <v>281</v>
      </c>
      <c r="D994" s="22">
        <f t="shared" si="15"/>
        <v>107.00023128517462</v>
      </c>
      <c r="E994" s="28" t="s">
        <v>6433</v>
      </c>
      <c r="F994" s="24">
        <v>138.79</v>
      </c>
    </row>
    <row r="995" spans="1:6" s="11" customFormat="1" ht="12.75" customHeight="1">
      <c r="A995" s="36" t="s">
        <v>2275</v>
      </c>
      <c r="B995" s="36" t="s">
        <v>2276</v>
      </c>
      <c r="C995" s="37" t="s">
        <v>281</v>
      </c>
      <c r="D995" s="22">
        <f t="shared" si="15"/>
        <v>147.10508056433585</v>
      </c>
      <c r="E995" s="28" t="s">
        <v>6433</v>
      </c>
      <c r="F995" s="24">
        <v>190.81</v>
      </c>
    </row>
    <row r="996" spans="1:6" s="11" customFormat="1" ht="12.75" customHeight="1">
      <c r="A996" s="36" t="s">
        <v>2277</v>
      </c>
      <c r="B996" s="36" t="s">
        <v>2278</v>
      </c>
      <c r="C996" s="37" t="s">
        <v>281</v>
      </c>
      <c r="D996" s="22">
        <f t="shared" si="15"/>
        <v>292.984349703184</v>
      </c>
      <c r="E996" s="28" t="s">
        <v>6433</v>
      </c>
      <c r="F996" s="24">
        <v>380.03</v>
      </c>
    </row>
    <row r="997" spans="1:6" s="11" customFormat="1" ht="12.75" customHeight="1">
      <c r="A997" s="36" t="s">
        <v>2279</v>
      </c>
      <c r="B997" s="36" t="s">
        <v>2280</v>
      </c>
      <c r="C997" s="37" t="s">
        <v>281</v>
      </c>
      <c r="D997" s="22">
        <f t="shared" si="15"/>
        <v>1253.4885513838565</v>
      </c>
      <c r="E997" s="28" t="s">
        <v>6433</v>
      </c>
      <c r="F997" s="24">
        <v>1625.9</v>
      </c>
    </row>
    <row r="998" spans="1:6" s="11" customFormat="1" ht="12.75" customHeight="1">
      <c r="A998" s="36" t="s">
        <v>2281</v>
      </c>
      <c r="B998" s="36" t="s">
        <v>2282</v>
      </c>
      <c r="C998" s="37" t="s">
        <v>281</v>
      </c>
      <c r="D998" s="22">
        <f t="shared" si="15"/>
        <v>1783.108472746897</v>
      </c>
      <c r="E998" s="28" t="s">
        <v>6433</v>
      </c>
      <c r="F998" s="24">
        <v>2312.87</v>
      </c>
    </row>
    <row r="999" spans="1:6" s="11" customFormat="1" ht="12.75" customHeight="1">
      <c r="A999" s="36" t="s">
        <v>2283</v>
      </c>
      <c r="B999" s="36" t="s">
        <v>2284</v>
      </c>
      <c r="C999" s="37" t="s">
        <v>281</v>
      </c>
      <c r="D999" s="22">
        <f t="shared" si="15"/>
        <v>866.6178397964691</v>
      </c>
      <c r="E999" s="28" t="s">
        <v>6433</v>
      </c>
      <c r="F999" s="24">
        <v>1124.09</v>
      </c>
    </row>
    <row r="1000" spans="1:6" s="11" customFormat="1" ht="12.75" customHeight="1">
      <c r="A1000" s="36" t="s">
        <v>2285</v>
      </c>
      <c r="B1000" s="36" t="s">
        <v>2286</v>
      </c>
      <c r="C1000" s="37" t="s">
        <v>281</v>
      </c>
      <c r="D1000" s="22">
        <f t="shared" si="15"/>
        <v>966.5870017731864</v>
      </c>
      <c r="E1000" s="28" t="s">
        <v>6433</v>
      </c>
      <c r="F1000" s="24">
        <v>1253.76</v>
      </c>
    </row>
    <row r="1001" spans="1:6" s="11" customFormat="1" ht="12.75" customHeight="1">
      <c r="A1001" s="36" t="s">
        <v>2287</v>
      </c>
      <c r="B1001" s="36" t="s">
        <v>2288</v>
      </c>
      <c r="C1001" s="37" t="s">
        <v>281</v>
      </c>
      <c r="D1001" s="22">
        <f t="shared" si="15"/>
        <v>1041.9397116644823</v>
      </c>
      <c r="E1001" s="28" t="s">
        <v>6433</v>
      </c>
      <c r="F1001" s="24">
        <v>1351.5</v>
      </c>
    </row>
    <row r="1002" spans="1:6" s="11" customFormat="1" ht="12.75" customHeight="1">
      <c r="A1002" s="36" t="s">
        <v>2289</v>
      </c>
      <c r="B1002" s="36" t="s">
        <v>2290</v>
      </c>
      <c r="C1002" s="37" t="s">
        <v>281</v>
      </c>
      <c r="D1002" s="22">
        <f t="shared" si="15"/>
        <v>1401.2951969778737</v>
      </c>
      <c r="E1002" s="28" t="s">
        <v>6433</v>
      </c>
      <c r="F1002" s="24">
        <v>1817.62</v>
      </c>
    </row>
    <row r="1003" spans="1:6" s="11" customFormat="1" ht="12.75" customHeight="1">
      <c r="A1003" s="36" t="s">
        <v>2291</v>
      </c>
      <c r="B1003" s="36" t="s">
        <v>2292</v>
      </c>
      <c r="C1003" s="37" t="s">
        <v>281</v>
      </c>
      <c r="D1003" s="22">
        <f t="shared" si="15"/>
        <v>1558.1759309228278</v>
      </c>
      <c r="E1003" s="28" t="s">
        <v>6433</v>
      </c>
      <c r="F1003" s="24">
        <v>2021.11</v>
      </c>
    </row>
    <row r="1004" spans="1:6" s="11" customFormat="1" ht="12.75" customHeight="1">
      <c r="A1004" s="36" t="s">
        <v>2293</v>
      </c>
      <c r="B1004" s="36" t="s">
        <v>2294</v>
      </c>
      <c r="C1004" s="37" t="s">
        <v>281</v>
      </c>
      <c r="D1004" s="22">
        <f t="shared" si="15"/>
        <v>1855.932464729011</v>
      </c>
      <c r="E1004" s="28" t="s">
        <v>6433</v>
      </c>
      <c r="F1004" s="24">
        <v>2407.33</v>
      </c>
    </row>
    <row r="1005" spans="1:6" s="11" customFormat="1" ht="12.75" customHeight="1">
      <c r="A1005" s="36" t="s">
        <v>117</v>
      </c>
      <c r="B1005" s="36" t="s">
        <v>2295</v>
      </c>
      <c r="C1005" s="37" t="s">
        <v>281</v>
      </c>
      <c r="D1005" s="22">
        <f t="shared" si="15"/>
        <v>2162.6474442988206</v>
      </c>
      <c r="E1005" s="28" t="s">
        <v>6433</v>
      </c>
      <c r="F1005" s="24">
        <v>2805.17</v>
      </c>
    </row>
    <row r="1006" spans="1:6" s="11" customFormat="1" ht="12.75" customHeight="1">
      <c r="A1006" s="36" t="s">
        <v>139</v>
      </c>
      <c r="B1006" s="36" t="s">
        <v>2296</v>
      </c>
      <c r="C1006" s="37" t="s">
        <v>281</v>
      </c>
      <c r="D1006" s="22">
        <f t="shared" si="15"/>
        <v>2621.355331123275</v>
      </c>
      <c r="E1006" s="28" t="s">
        <v>6433</v>
      </c>
      <c r="F1006" s="24">
        <v>3400.16</v>
      </c>
    </row>
    <row r="1007" spans="1:6" s="11" customFormat="1" ht="12.75" customHeight="1">
      <c r="A1007" s="36" t="s">
        <v>2297</v>
      </c>
      <c r="B1007" s="36" t="s">
        <v>2298</v>
      </c>
      <c r="C1007" s="37" t="s">
        <v>281</v>
      </c>
      <c r="D1007" s="22">
        <f t="shared" si="15"/>
        <v>3471.536504510061</v>
      </c>
      <c r="E1007" s="28" t="s">
        <v>6433</v>
      </c>
      <c r="F1007" s="24">
        <v>4502.93</v>
      </c>
    </row>
    <row r="1008" spans="1:6" s="11" customFormat="1" ht="12.75" customHeight="1">
      <c r="A1008" s="36" t="s">
        <v>2299</v>
      </c>
      <c r="B1008" s="36" t="s">
        <v>2300</v>
      </c>
      <c r="C1008" s="37" t="s">
        <v>281</v>
      </c>
      <c r="D1008" s="22">
        <f t="shared" si="15"/>
        <v>4125.148407987048</v>
      </c>
      <c r="E1008" s="28" t="s">
        <v>6433</v>
      </c>
      <c r="F1008" s="24">
        <v>5350.73</v>
      </c>
    </row>
    <row r="1009" spans="1:6" s="11" customFormat="1" ht="12.75" customHeight="1">
      <c r="A1009" s="36" t="s">
        <v>140</v>
      </c>
      <c r="B1009" s="36" t="s">
        <v>2301</v>
      </c>
      <c r="C1009" s="37" t="s">
        <v>281</v>
      </c>
      <c r="D1009" s="22">
        <f t="shared" si="15"/>
        <v>167.38879037853675</v>
      </c>
      <c r="E1009" s="28" t="s">
        <v>6433</v>
      </c>
      <c r="F1009" s="24">
        <v>217.12</v>
      </c>
    </row>
    <row r="1010" spans="1:6" s="11" customFormat="1" ht="12.75" customHeight="1">
      <c r="A1010" s="36" t="s">
        <v>2302</v>
      </c>
      <c r="B1010" s="36" t="s">
        <v>2241</v>
      </c>
      <c r="C1010" s="37" t="s">
        <v>537</v>
      </c>
      <c r="D1010" s="22">
        <f t="shared" si="15"/>
        <v>366.35571659856606</v>
      </c>
      <c r="E1010" s="28" t="s">
        <v>6433</v>
      </c>
      <c r="F1010" s="24">
        <v>475.2</v>
      </c>
    </row>
    <row r="1011" spans="1:6" s="11" customFormat="1" ht="12.75" customHeight="1">
      <c r="A1011" s="36" t="s">
        <v>2303</v>
      </c>
      <c r="B1011" s="36" t="s">
        <v>2304</v>
      </c>
      <c r="C1011" s="37" t="s">
        <v>286</v>
      </c>
      <c r="D1011" s="22">
        <f t="shared" si="15"/>
        <v>201.4493870942873</v>
      </c>
      <c r="E1011" s="28" t="s">
        <v>6433</v>
      </c>
      <c r="F1011" s="24">
        <v>261.3</v>
      </c>
    </row>
    <row r="1012" spans="1:6" s="11" customFormat="1" ht="12.75" customHeight="1">
      <c r="A1012" s="36" t="s">
        <v>2305</v>
      </c>
      <c r="B1012" s="36" t="s">
        <v>2306</v>
      </c>
      <c r="C1012" s="37" t="s">
        <v>286</v>
      </c>
      <c r="D1012" s="22">
        <f t="shared" si="15"/>
        <v>246.88150489553624</v>
      </c>
      <c r="E1012" s="28" t="s">
        <v>6433</v>
      </c>
      <c r="F1012" s="24">
        <v>320.23</v>
      </c>
    </row>
    <row r="1013" spans="1:6" s="11" customFormat="1" ht="12.75" customHeight="1">
      <c r="A1013" s="36" t="s">
        <v>2307</v>
      </c>
      <c r="B1013" s="36" t="s">
        <v>2308</v>
      </c>
      <c r="C1013" s="37" t="s">
        <v>286</v>
      </c>
      <c r="D1013" s="22">
        <f t="shared" si="15"/>
        <v>270.45717369516615</v>
      </c>
      <c r="E1013" s="28" t="s">
        <v>6433</v>
      </c>
      <c r="F1013" s="24">
        <v>350.81</v>
      </c>
    </row>
    <row r="1014" spans="1:6" s="11" customFormat="1" ht="12.75" customHeight="1">
      <c r="A1014" s="36" t="s">
        <v>143</v>
      </c>
      <c r="B1014" s="36" t="s">
        <v>2309</v>
      </c>
      <c r="C1014" s="37" t="s">
        <v>286</v>
      </c>
      <c r="D1014" s="22">
        <f t="shared" si="15"/>
        <v>35.20931308303138</v>
      </c>
      <c r="E1014" s="28" t="s">
        <v>6433</v>
      </c>
      <c r="F1014" s="24">
        <v>45.67</v>
      </c>
    </row>
    <row r="1015" spans="1:6" s="11" customFormat="1" ht="12.75" customHeight="1">
      <c r="A1015" s="36" t="s">
        <v>144</v>
      </c>
      <c r="B1015" s="36" t="s">
        <v>2310</v>
      </c>
      <c r="C1015" s="37" t="s">
        <v>286</v>
      </c>
      <c r="D1015" s="22">
        <f t="shared" si="15"/>
        <v>38.98697093516306</v>
      </c>
      <c r="E1015" s="28" t="s">
        <v>6433</v>
      </c>
      <c r="F1015" s="24">
        <v>50.57</v>
      </c>
    </row>
    <row r="1016" spans="1:6" s="11" customFormat="1" ht="12.75" customHeight="1">
      <c r="A1016" s="36" t="s">
        <v>145</v>
      </c>
      <c r="B1016" s="36" t="s">
        <v>2311</v>
      </c>
      <c r="C1016" s="37" t="s">
        <v>286</v>
      </c>
      <c r="D1016" s="22">
        <f t="shared" si="15"/>
        <v>47.074242541053124</v>
      </c>
      <c r="E1016" s="28" t="s">
        <v>6433</v>
      </c>
      <c r="F1016" s="24">
        <v>61.06</v>
      </c>
    </row>
    <row r="1017" spans="1:6" s="11" customFormat="1" ht="12.75" customHeight="1">
      <c r="A1017" s="36" t="s">
        <v>146</v>
      </c>
      <c r="B1017" s="36" t="s">
        <v>2312</v>
      </c>
      <c r="C1017" s="37" t="s">
        <v>286</v>
      </c>
      <c r="D1017" s="22">
        <f t="shared" si="15"/>
        <v>51.946650219720915</v>
      </c>
      <c r="E1017" s="28" t="s">
        <v>6433</v>
      </c>
      <c r="F1017" s="24">
        <v>67.38</v>
      </c>
    </row>
    <row r="1018" spans="1:6" s="11" customFormat="1" ht="12.75" customHeight="1">
      <c r="A1018" s="36" t="s">
        <v>147</v>
      </c>
      <c r="B1018" s="36" t="s">
        <v>2313</v>
      </c>
      <c r="C1018" s="37" t="s">
        <v>286</v>
      </c>
      <c r="D1018" s="22">
        <f t="shared" si="15"/>
        <v>100.43173232595792</v>
      </c>
      <c r="E1018" s="28" t="s">
        <v>6433</v>
      </c>
      <c r="F1018" s="24">
        <v>130.27</v>
      </c>
    </row>
    <row r="1019" spans="1:6" s="11" customFormat="1" ht="12.75" customHeight="1">
      <c r="A1019" s="36" t="s">
        <v>2314</v>
      </c>
      <c r="B1019" s="36" t="s">
        <v>2315</v>
      </c>
      <c r="C1019" s="37" t="s">
        <v>286</v>
      </c>
      <c r="D1019" s="22">
        <f t="shared" si="15"/>
        <v>105.08827384164675</v>
      </c>
      <c r="E1019" s="28" t="s">
        <v>6433</v>
      </c>
      <c r="F1019" s="24">
        <v>136.31</v>
      </c>
    </row>
    <row r="1020" spans="1:6" s="11" customFormat="1" ht="12.75" customHeight="1">
      <c r="A1020" s="36" t="s">
        <v>2316</v>
      </c>
      <c r="B1020" s="36" t="s">
        <v>2317</v>
      </c>
      <c r="C1020" s="37" t="s">
        <v>286</v>
      </c>
      <c r="D1020" s="22">
        <f t="shared" si="15"/>
        <v>37.04417546835248</v>
      </c>
      <c r="E1020" s="28" t="s">
        <v>6433</v>
      </c>
      <c r="F1020" s="24">
        <v>48.05</v>
      </c>
    </row>
    <row r="1021" spans="1:6" s="11" customFormat="1" ht="12.75" customHeight="1">
      <c r="A1021" s="36" t="s">
        <v>2318</v>
      </c>
      <c r="B1021" s="36" t="s">
        <v>2319</v>
      </c>
      <c r="C1021" s="37" t="s">
        <v>286</v>
      </c>
      <c r="D1021" s="22">
        <f t="shared" si="15"/>
        <v>40.313005936319485</v>
      </c>
      <c r="E1021" s="28" t="s">
        <v>6433</v>
      </c>
      <c r="F1021" s="24">
        <v>52.29</v>
      </c>
    </row>
    <row r="1022" spans="1:6" s="11" customFormat="1" ht="12.75" customHeight="1">
      <c r="A1022" s="36" t="s">
        <v>2320</v>
      </c>
      <c r="B1022" s="36" t="s">
        <v>2321</v>
      </c>
      <c r="C1022" s="37" t="s">
        <v>286</v>
      </c>
      <c r="D1022" s="22">
        <f t="shared" si="15"/>
        <v>46.16452085421325</v>
      </c>
      <c r="E1022" s="28" t="s">
        <v>6433</v>
      </c>
      <c r="F1022" s="24">
        <v>59.88</v>
      </c>
    </row>
    <row r="1023" spans="1:6" s="11" customFormat="1" ht="12.75" customHeight="1">
      <c r="A1023" s="36" t="s">
        <v>2322</v>
      </c>
      <c r="B1023" s="36" t="s">
        <v>2323</v>
      </c>
      <c r="C1023" s="37" t="s">
        <v>286</v>
      </c>
      <c r="D1023" s="22">
        <f t="shared" si="15"/>
        <v>59.76408912188729</v>
      </c>
      <c r="E1023" s="28" t="s">
        <v>6433</v>
      </c>
      <c r="F1023" s="24">
        <v>77.52</v>
      </c>
    </row>
    <row r="1024" spans="1:6" s="11" customFormat="1" ht="12.75" customHeight="1">
      <c r="A1024" s="36" t="s">
        <v>2324</v>
      </c>
      <c r="B1024" s="36" t="s">
        <v>2325</v>
      </c>
      <c r="C1024" s="37" t="s">
        <v>286</v>
      </c>
      <c r="D1024" s="22">
        <f t="shared" si="15"/>
        <v>94.21787063449233</v>
      </c>
      <c r="E1024" s="28" t="s">
        <v>6433</v>
      </c>
      <c r="F1024" s="24">
        <v>122.21</v>
      </c>
    </row>
    <row r="1025" spans="1:6" s="11" customFormat="1" ht="12.75" customHeight="1">
      <c r="A1025" s="36" t="s">
        <v>148</v>
      </c>
      <c r="B1025" s="36" t="s">
        <v>2326</v>
      </c>
      <c r="C1025" s="37" t="s">
        <v>537</v>
      </c>
      <c r="D1025" s="22">
        <f t="shared" si="15"/>
        <v>366.35571659856606</v>
      </c>
      <c r="E1025" s="28" t="s">
        <v>6433</v>
      </c>
      <c r="F1025" s="24">
        <v>475.2</v>
      </c>
    </row>
    <row r="1026" spans="1:6" s="11" customFormat="1" ht="12.75" customHeight="1">
      <c r="A1026" s="36" t="s">
        <v>149</v>
      </c>
      <c r="B1026" s="36" t="s">
        <v>2327</v>
      </c>
      <c r="C1026" s="37" t="s">
        <v>281</v>
      </c>
      <c r="D1026" s="22">
        <f t="shared" si="15"/>
        <v>41.88574512373757</v>
      </c>
      <c r="E1026" s="28" t="s">
        <v>6433</v>
      </c>
      <c r="F1026" s="24">
        <v>54.33</v>
      </c>
    </row>
    <row r="1027" spans="1:6" s="11" customFormat="1" ht="12.75" customHeight="1">
      <c r="A1027" s="36" t="s">
        <v>150</v>
      </c>
      <c r="B1027" s="36" t="s">
        <v>2328</v>
      </c>
      <c r="C1027" s="37" t="s">
        <v>281</v>
      </c>
      <c r="D1027" s="22">
        <f t="shared" si="15"/>
        <v>59.2629712435433</v>
      </c>
      <c r="E1027" s="28" t="s">
        <v>6433</v>
      </c>
      <c r="F1027" s="24">
        <v>76.87</v>
      </c>
    </row>
    <row r="1028" spans="1:6" s="11" customFormat="1" ht="12.75" customHeight="1">
      <c r="A1028" s="36" t="s">
        <v>2329</v>
      </c>
      <c r="B1028" s="36" t="s">
        <v>2330</v>
      </c>
      <c r="C1028" s="37" t="s">
        <v>281</v>
      </c>
      <c r="D1028" s="22">
        <f t="shared" si="15"/>
        <v>59.36319481921209</v>
      </c>
      <c r="E1028" s="28" t="s">
        <v>6433</v>
      </c>
      <c r="F1028" s="24">
        <v>77</v>
      </c>
    </row>
    <row r="1029" spans="1:6" s="11" customFormat="1" ht="12.75" customHeight="1">
      <c r="A1029" s="36" t="s">
        <v>2331</v>
      </c>
      <c r="B1029" s="36" t="s">
        <v>2332</v>
      </c>
      <c r="C1029" s="37" t="s">
        <v>281</v>
      </c>
      <c r="D1029" s="22">
        <f t="shared" si="15"/>
        <v>47.87603114640352</v>
      </c>
      <c r="E1029" s="28" t="s">
        <v>6433</v>
      </c>
      <c r="F1029" s="24">
        <v>62.1</v>
      </c>
    </row>
    <row r="1030" spans="1:6" s="11" customFormat="1" ht="12.75" customHeight="1">
      <c r="A1030" s="36" t="s">
        <v>2333</v>
      </c>
      <c r="B1030" s="36" t="s">
        <v>2334</v>
      </c>
      <c r="C1030" s="37" t="s">
        <v>281</v>
      </c>
      <c r="D1030" s="22">
        <f t="shared" si="15"/>
        <v>75.82298974635727</v>
      </c>
      <c r="E1030" s="28" t="s">
        <v>6433</v>
      </c>
      <c r="F1030" s="24">
        <v>98.35</v>
      </c>
    </row>
    <row r="1031" spans="1:6" s="11" customFormat="1" ht="12.75" customHeight="1">
      <c r="A1031" s="36" t="s">
        <v>2335</v>
      </c>
      <c r="B1031" s="36" t="s">
        <v>2336</v>
      </c>
      <c r="C1031" s="37" t="s">
        <v>281</v>
      </c>
      <c r="D1031" s="22">
        <f t="shared" si="15"/>
        <v>34.870094826921594</v>
      </c>
      <c r="E1031" s="28" t="s">
        <v>6433</v>
      </c>
      <c r="F1031" s="24">
        <v>45.23</v>
      </c>
    </row>
    <row r="1032" spans="1:6" s="11" customFormat="1" ht="12.75" customHeight="1">
      <c r="A1032" s="36" t="s">
        <v>2337</v>
      </c>
      <c r="B1032" s="36" t="s">
        <v>2338</v>
      </c>
      <c r="C1032" s="37" t="s">
        <v>281</v>
      </c>
      <c r="D1032" s="22">
        <f t="shared" si="15"/>
        <v>68.71482537969317</v>
      </c>
      <c r="E1032" s="28" t="s">
        <v>6433</v>
      </c>
      <c r="F1032" s="24">
        <v>89.13</v>
      </c>
    </row>
    <row r="1033" spans="1:6" s="11" customFormat="1" ht="12.75" customHeight="1">
      <c r="A1033" s="36" t="s">
        <v>44</v>
      </c>
      <c r="B1033" s="36" t="s">
        <v>2339</v>
      </c>
      <c r="C1033" s="37" t="s">
        <v>281</v>
      </c>
      <c r="D1033" s="22">
        <f aca="true" t="shared" si="16" ref="D1033:D1096">F1033/$F$5</f>
        <v>71.59047105080565</v>
      </c>
      <c r="E1033" s="28" t="s">
        <v>6433</v>
      </c>
      <c r="F1033" s="24">
        <v>92.86</v>
      </c>
    </row>
    <row r="1034" spans="1:6" s="11" customFormat="1" ht="12.75" customHeight="1">
      <c r="A1034" s="36" t="s">
        <v>2340</v>
      </c>
      <c r="B1034" s="36" t="s">
        <v>2341</v>
      </c>
      <c r="C1034" s="37" t="s">
        <v>281</v>
      </c>
      <c r="D1034" s="22">
        <f t="shared" si="16"/>
        <v>336.83601881119426</v>
      </c>
      <c r="E1034" s="28" t="s">
        <v>6433</v>
      </c>
      <c r="F1034" s="24">
        <v>436.91</v>
      </c>
    </row>
    <row r="1035" spans="1:6" s="11" customFormat="1" ht="12.75" customHeight="1">
      <c r="A1035" s="36" t="s">
        <v>2342</v>
      </c>
      <c r="B1035" s="36" t="s">
        <v>2343</v>
      </c>
      <c r="C1035" s="37" t="s">
        <v>281</v>
      </c>
      <c r="D1035" s="22">
        <f t="shared" si="16"/>
        <v>56.83447691003007</v>
      </c>
      <c r="E1035" s="28" t="s">
        <v>6433</v>
      </c>
      <c r="F1035" s="24">
        <v>73.72</v>
      </c>
    </row>
    <row r="1036" spans="1:6" s="11" customFormat="1" ht="12.75" customHeight="1">
      <c r="A1036" s="36" t="s">
        <v>2344</v>
      </c>
      <c r="B1036" s="36" t="s">
        <v>2345</v>
      </c>
      <c r="C1036" s="37" t="s">
        <v>281</v>
      </c>
      <c r="D1036" s="22">
        <f t="shared" si="16"/>
        <v>103.95497648600725</v>
      </c>
      <c r="E1036" s="28" t="s">
        <v>6433</v>
      </c>
      <c r="F1036" s="24">
        <v>134.84</v>
      </c>
    </row>
    <row r="1037" spans="1:6" s="11" customFormat="1" ht="12.75" customHeight="1">
      <c r="A1037" s="36" t="s">
        <v>2346</v>
      </c>
      <c r="B1037" s="36" t="s">
        <v>2347</v>
      </c>
      <c r="C1037" s="37" t="s">
        <v>281</v>
      </c>
      <c r="D1037" s="22">
        <f t="shared" si="16"/>
        <v>10.25364274150027</v>
      </c>
      <c r="E1037" s="28" t="s">
        <v>6433</v>
      </c>
      <c r="F1037" s="24">
        <v>13.3</v>
      </c>
    </row>
    <row r="1038" spans="1:6" s="11" customFormat="1" ht="12.75" customHeight="1">
      <c r="A1038" s="36" t="s">
        <v>151</v>
      </c>
      <c r="B1038" s="36" t="s">
        <v>2348</v>
      </c>
      <c r="C1038" s="37" t="s">
        <v>281</v>
      </c>
      <c r="D1038" s="22">
        <f t="shared" si="16"/>
        <v>10.92436974789916</v>
      </c>
      <c r="E1038" s="28" t="s">
        <v>6433</v>
      </c>
      <c r="F1038" s="24">
        <v>14.17</v>
      </c>
    </row>
    <row r="1039" spans="1:6" s="11" customFormat="1" ht="12.75" customHeight="1">
      <c r="A1039" s="36" t="s">
        <v>2349</v>
      </c>
      <c r="B1039" s="36" t="s">
        <v>2350</v>
      </c>
      <c r="C1039" s="37" t="s">
        <v>281</v>
      </c>
      <c r="D1039" s="22">
        <f t="shared" si="16"/>
        <v>13.306607046488322</v>
      </c>
      <c r="E1039" s="28" t="s">
        <v>6433</v>
      </c>
      <c r="F1039" s="24">
        <v>17.26</v>
      </c>
    </row>
    <row r="1040" spans="1:6" s="11" customFormat="1" ht="12.75" customHeight="1">
      <c r="A1040" s="36" t="s">
        <v>2351</v>
      </c>
      <c r="B1040" s="36" t="s">
        <v>2326</v>
      </c>
      <c r="C1040" s="37" t="s">
        <v>537</v>
      </c>
      <c r="D1040" s="22">
        <f t="shared" si="16"/>
        <v>366.35571659856606</v>
      </c>
      <c r="E1040" s="28" t="s">
        <v>6433</v>
      </c>
      <c r="F1040" s="24">
        <v>475.2</v>
      </c>
    </row>
    <row r="1041" spans="1:6" s="11" customFormat="1" ht="12.75" customHeight="1">
      <c r="A1041" s="36" t="s">
        <v>2352</v>
      </c>
      <c r="B1041" s="36" t="s">
        <v>2353</v>
      </c>
      <c r="C1041" s="37" t="s">
        <v>286</v>
      </c>
      <c r="D1041" s="22">
        <f t="shared" si="16"/>
        <v>131.8017115102922</v>
      </c>
      <c r="E1041" s="28" t="s">
        <v>6433</v>
      </c>
      <c r="F1041" s="24">
        <v>170.96</v>
      </c>
    </row>
    <row r="1042" spans="1:6" s="11" customFormat="1" ht="12.75" customHeight="1">
      <c r="A1042" s="36" t="s">
        <v>2354</v>
      </c>
      <c r="B1042" s="36" t="s">
        <v>2355</v>
      </c>
      <c r="C1042" s="37" t="s">
        <v>286</v>
      </c>
      <c r="D1042" s="22">
        <f t="shared" si="16"/>
        <v>164.45146866085886</v>
      </c>
      <c r="E1042" s="28" t="s">
        <v>6433</v>
      </c>
      <c r="F1042" s="24">
        <v>213.31</v>
      </c>
    </row>
    <row r="1043" spans="1:6" s="11" customFormat="1" ht="12.75" customHeight="1">
      <c r="A1043" s="36" t="s">
        <v>2356</v>
      </c>
      <c r="B1043" s="36" t="s">
        <v>2357</v>
      </c>
      <c r="C1043" s="37" t="s">
        <v>286</v>
      </c>
      <c r="D1043" s="22">
        <f t="shared" si="16"/>
        <v>190.67920746280166</v>
      </c>
      <c r="E1043" s="28" t="s">
        <v>6433</v>
      </c>
      <c r="F1043" s="24">
        <v>247.33</v>
      </c>
    </row>
    <row r="1044" spans="1:6" s="11" customFormat="1" ht="12.75" customHeight="1">
      <c r="A1044" s="36" t="s">
        <v>2358</v>
      </c>
      <c r="B1044" s="36" t="s">
        <v>2359</v>
      </c>
      <c r="C1044" s="37" t="s">
        <v>286</v>
      </c>
      <c r="D1044" s="22">
        <f t="shared" si="16"/>
        <v>286.37730321486396</v>
      </c>
      <c r="E1044" s="28" t="s">
        <v>6433</v>
      </c>
      <c r="F1044" s="24">
        <v>371.46</v>
      </c>
    </row>
    <row r="1045" spans="1:6" s="11" customFormat="1" ht="12.75" customHeight="1">
      <c r="A1045" s="36" t="s">
        <v>2360</v>
      </c>
      <c r="B1045" s="36" t="s">
        <v>2361</v>
      </c>
      <c r="C1045" s="37" t="s">
        <v>281</v>
      </c>
      <c r="D1045" s="22">
        <f t="shared" si="16"/>
        <v>488.0348469663095</v>
      </c>
      <c r="E1045" s="28" t="s">
        <v>6433</v>
      </c>
      <c r="F1045" s="24">
        <v>633.03</v>
      </c>
    </row>
    <row r="1046" spans="1:6" s="11" customFormat="1" ht="12.75" customHeight="1">
      <c r="A1046" s="36" t="s">
        <v>2362</v>
      </c>
      <c r="B1046" s="36" t="s">
        <v>2363</v>
      </c>
      <c r="C1046" s="37" t="s">
        <v>281</v>
      </c>
      <c r="D1046" s="22">
        <f t="shared" si="16"/>
        <v>731.3083031377689</v>
      </c>
      <c r="E1046" s="28" t="s">
        <v>6433</v>
      </c>
      <c r="F1046" s="24">
        <v>948.58</v>
      </c>
    </row>
    <row r="1047" spans="1:6" s="11" customFormat="1" ht="12.75" customHeight="1">
      <c r="A1047" s="36" t="s">
        <v>2364</v>
      </c>
      <c r="B1047" s="36" t="s">
        <v>597</v>
      </c>
      <c r="C1047" s="37" t="s">
        <v>286</v>
      </c>
      <c r="D1047" s="22">
        <f t="shared" si="16"/>
        <v>84.11070850358492</v>
      </c>
      <c r="E1047" s="28" t="s">
        <v>6433</v>
      </c>
      <c r="F1047" s="24">
        <v>109.1</v>
      </c>
    </row>
    <row r="1048" spans="1:6" s="11" customFormat="1" ht="12.75" customHeight="1">
      <c r="A1048" s="36" t="s">
        <v>2365</v>
      </c>
      <c r="B1048" s="36" t="s">
        <v>599</v>
      </c>
      <c r="C1048" s="37" t="s">
        <v>286</v>
      </c>
      <c r="D1048" s="22">
        <f t="shared" si="16"/>
        <v>105.98257651684527</v>
      </c>
      <c r="E1048" s="28" t="s">
        <v>6433</v>
      </c>
      <c r="F1048" s="24">
        <v>137.47</v>
      </c>
    </row>
    <row r="1049" spans="1:6" s="11" customFormat="1" ht="12.75" customHeight="1">
      <c r="A1049" s="36" t="s">
        <v>2366</v>
      </c>
      <c r="B1049" s="36" t="s">
        <v>601</v>
      </c>
      <c r="C1049" s="37" t="s">
        <v>286</v>
      </c>
      <c r="D1049" s="22">
        <f t="shared" si="16"/>
        <v>134.68506668722534</v>
      </c>
      <c r="E1049" s="28" t="s">
        <v>6433</v>
      </c>
      <c r="F1049" s="24">
        <v>174.7</v>
      </c>
    </row>
    <row r="1050" spans="1:6" s="11" customFormat="1" ht="12.75" customHeight="1">
      <c r="A1050" s="36" t="s">
        <v>2367</v>
      </c>
      <c r="B1050" s="36" t="s">
        <v>603</v>
      </c>
      <c r="C1050" s="37" t="s">
        <v>286</v>
      </c>
      <c r="D1050" s="22">
        <f t="shared" si="16"/>
        <v>169.02320561252026</v>
      </c>
      <c r="E1050" s="28" t="s">
        <v>6433</v>
      </c>
      <c r="F1050" s="24">
        <v>219.24</v>
      </c>
    </row>
    <row r="1051" spans="1:6" s="11" customFormat="1" ht="12.75" customHeight="1">
      <c r="A1051" s="36" t="s">
        <v>2368</v>
      </c>
      <c r="B1051" s="36" t="s">
        <v>2369</v>
      </c>
      <c r="C1051" s="37" t="s">
        <v>286</v>
      </c>
      <c r="D1051" s="22">
        <f t="shared" si="16"/>
        <v>37.04417546835248</v>
      </c>
      <c r="E1051" s="28" t="s">
        <v>6433</v>
      </c>
      <c r="F1051" s="24">
        <v>48.05</v>
      </c>
    </row>
    <row r="1052" spans="1:6" s="11" customFormat="1" ht="12.75" customHeight="1">
      <c r="A1052" s="36" t="s">
        <v>2370</v>
      </c>
      <c r="B1052" s="36" t="s">
        <v>2371</v>
      </c>
      <c r="C1052" s="37" t="s">
        <v>286</v>
      </c>
      <c r="D1052" s="22">
        <f t="shared" si="16"/>
        <v>40.313005936319485</v>
      </c>
      <c r="E1052" s="28" t="s">
        <v>6433</v>
      </c>
      <c r="F1052" s="24">
        <v>52.29</v>
      </c>
    </row>
    <row r="1053" spans="1:6" s="11" customFormat="1" ht="12.75" customHeight="1">
      <c r="A1053" s="36" t="s">
        <v>2372</v>
      </c>
      <c r="B1053" s="36" t="s">
        <v>2373</v>
      </c>
      <c r="C1053" s="37" t="s">
        <v>286</v>
      </c>
      <c r="D1053" s="22">
        <f t="shared" si="16"/>
        <v>46.16452085421325</v>
      </c>
      <c r="E1053" s="28" t="s">
        <v>6433</v>
      </c>
      <c r="F1053" s="24">
        <v>59.88</v>
      </c>
    </row>
    <row r="1054" spans="1:6" s="11" customFormat="1" ht="12.75" customHeight="1">
      <c r="A1054" s="36" t="s">
        <v>155</v>
      </c>
      <c r="B1054" s="36" t="s">
        <v>2374</v>
      </c>
      <c r="C1054" s="37" t="s">
        <v>286</v>
      </c>
      <c r="D1054" s="22">
        <f t="shared" si="16"/>
        <v>59.76408912188729</v>
      </c>
      <c r="E1054" s="28" t="s">
        <v>6433</v>
      </c>
      <c r="F1054" s="24">
        <v>77.52</v>
      </c>
    </row>
    <row r="1055" spans="1:6" s="11" customFormat="1" ht="12.75" customHeight="1">
      <c r="A1055" s="36" t="s">
        <v>156</v>
      </c>
      <c r="B1055" s="36" t="s">
        <v>2375</v>
      </c>
      <c r="C1055" s="37" t="s">
        <v>286</v>
      </c>
      <c r="D1055" s="22">
        <f t="shared" si="16"/>
        <v>94.21787063449233</v>
      </c>
      <c r="E1055" s="28" t="s">
        <v>6433</v>
      </c>
      <c r="F1055" s="24">
        <v>122.21</v>
      </c>
    </row>
    <row r="1056" spans="1:6" s="11" customFormat="1" ht="12.75" customHeight="1">
      <c r="A1056" s="36" t="s">
        <v>2376</v>
      </c>
      <c r="B1056" s="36" t="s">
        <v>2377</v>
      </c>
      <c r="C1056" s="37" t="s">
        <v>537</v>
      </c>
      <c r="D1056" s="22">
        <f t="shared" si="16"/>
        <v>366.35571659856606</v>
      </c>
      <c r="E1056" s="28" t="s">
        <v>6433</v>
      </c>
      <c r="F1056" s="24">
        <v>475.2</v>
      </c>
    </row>
    <row r="1057" spans="1:6" s="11" customFormat="1" ht="12.75" customHeight="1">
      <c r="A1057" s="36" t="s">
        <v>2378</v>
      </c>
      <c r="B1057" s="36" t="s">
        <v>2379</v>
      </c>
      <c r="C1057" s="37" t="s">
        <v>286</v>
      </c>
      <c r="D1057" s="22">
        <f t="shared" si="16"/>
        <v>41.24585614062139</v>
      </c>
      <c r="E1057" s="28" t="s">
        <v>6433</v>
      </c>
      <c r="F1057" s="24">
        <v>53.5</v>
      </c>
    </row>
    <row r="1058" spans="1:6" s="11" customFormat="1" ht="12.75" customHeight="1">
      <c r="A1058" s="36" t="s">
        <v>2380</v>
      </c>
      <c r="B1058" s="36" t="s">
        <v>2381</v>
      </c>
      <c r="C1058" s="37" t="s">
        <v>286</v>
      </c>
      <c r="D1058" s="22">
        <f t="shared" si="16"/>
        <v>38.91758538277696</v>
      </c>
      <c r="E1058" s="28" t="s">
        <v>6433</v>
      </c>
      <c r="F1058" s="24">
        <v>50.48</v>
      </c>
    </row>
    <row r="1059" spans="1:6" s="11" customFormat="1" ht="12.75" customHeight="1">
      <c r="A1059" s="36" t="s">
        <v>2382</v>
      </c>
      <c r="B1059" s="36" t="s">
        <v>2383</v>
      </c>
      <c r="C1059" s="37" t="s">
        <v>286</v>
      </c>
      <c r="D1059" s="22">
        <f t="shared" si="16"/>
        <v>52.10084033613445</v>
      </c>
      <c r="E1059" s="28" t="s">
        <v>6433</v>
      </c>
      <c r="F1059" s="24">
        <v>67.58</v>
      </c>
    </row>
    <row r="1060" spans="1:6" s="11" customFormat="1" ht="12.75" customHeight="1">
      <c r="A1060" s="36" t="s">
        <v>2384</v>
      </c>
      <c r="B1060" s="36" t="s">
        <v>2385</v>
      </c>
      <c r="C1060" s="37" t="s">
        <v>286</v>
      </c>
      <c r="D1060" s="22">
        <f t="shared" si="16"/>
        <v>41.35378922211087</v>
      </c>
      <c r="E1060" s="28" t="s">
        <v>6433</v>
      </c>
      <c r="F1060" s="24">
        <v>53.64</v>
      </c>
    </row>
    <row r="1061" spans="1:6" s="11" customFormat="1" ht="12.75" customHeight="1">
      <c r="A1061" s="36" t="s">
        <v>2386</v>
      </c>
      <c r="B1061" s="36" t="s">
        <v>2387</v>
      </c>
      <c r="C1061" s="37" t="s">
        <v>281</v>
      </c>
      <c r="D1061" s="22">
        <f t="shared" si="16"/>
        <v>47.899159663865554</v>
      </c>
      <c r="E1061" s="28" t="s">
        <v>6433</v>
      </c>
      <c r="F1061" s="24">
        <v>62.13</v>
      </c>
    </row>
    <row r="1062" spans="1:6" s="11" customFormat="1" ht="12.75" customHeight="1">
      <c r="A1062" s="36" t="s">
        <v>2388</v>
      </c>
      <c r="B1062" s="36" t="s">
        <v>2389</v>
      </c>
      <c r="C1062" s="37" t="s">
        <v>281</v>
      </c>
      <c r="D1062" s="22">
        <f t="shared" si="16"/>
        <v>50.181173386785915</v>
      </c>
      <c r="E1062" s="28" t="s">
        <v>6433</v>
      </c>
      <c r="F1062" s="24">
        <v>65.09</v>
      </c>
    </row>
    <row r="1063" spans="1:6" s="11" customFormat="1" ht="12.75" customHeight="1">
      <c r="A1063" s="36" t="s">
        <v>2390</v>
      </c>
      <c r="B1063" s="36" t="s">
        <v>2391</v>
      </c>
      <c r="C1063" s="37" t="s">
        <v>286</v>
      </c>
      <c r="D1063" s="22">
        <f t="shared" si="16"/>
        <v>63.5957135147637</v>
      </c>
      <c r="E1063" s="28" t="s">
        <v>6433</v>
      </c>
      <c r="F1063" s="24">
        <v>82.49</v>
      </c>
    </row>
    <row r="1064" spans="1:6" s="11" customFormat="1" ht="12.75" customHeight="1">
      <c r="A1064" s="36" t="s">
        <v>2392</v>
      </c>
      <c r="B1064" s="36" t="s">
        <v>2393</v>
      </c>
      <c r="C1064" s="37" t="s">
        <v>286</v>
      </c>
      <c r="D1064" s="22">
        <f t="shared" si="16"/>
        <v>84.44221725387403</v>
      </c>
      <c r="E1064" s="28" t="s">
        <v>6433</v>
      </c>
      <c r="F1064" s="24">
        <v>109.53</v>
      </c>
    </row>
    <row r="1065" spans="1:6" s="11" customFormat="1" ht="12.75" customHeight="1">
      <c r="A1065" s="36" t="s">
        <v>2394</v>
      </c>
      <c r="B1065" s="36" t="s">
        <v>2395</v>
      </c>
      <c r="C1065" s="37" t="s">
        <v>286</v>
      </c>
      <c r="D1065" s="22">
        <f t="shared" si="16"/>
        <v>137.74574049803408</v>
      </c>
      <c r="E1065" s="28" t="s">
        <v>6433</v>
      </c>
      <c r="F1065" s="24">
        <v>178.67</v>
      </c>
    </row>
    <row r="1066" spans="1:6" s="11" customFormat="1" ht="12.75" customHeight="1">
      <c r="A1066" s="36" t="s">
        <v>2396</v>
      </c>
      <c r="B1066" s="36" t="s">
        <v>2397</v>
      </c>
      <c r="C1066" s="37" t="s">
        <v>286</v>
      </c>
      <c r="D1066" s="22">
        <f t="shared" si="16"/>
        <v>65.12990517307841</v>
      </c>
      <c r="E1066" s="28" t="s">
        <v>6433</v>
      </c>
      <c r="F1066" s="24">
        <v>84.48</v>
      </c>
    </row>
    <row r="1067" spans="1:6" s="11" customFormat="1" ht="12.75" customHeight="1">
      <c r="A1067" s="36" t="s">
        <v>91</v>
      </c>
      <c r="B1067" s="36" t="s">
        <v>2398</v>
      </c>
      <c r="C1067" s="37" t="s">
        <v>286</v>
      </c>
      <c r="D1067" s="22">
        <f t="shared" si="16"/>
        <v>85.82221879577519</v>
      </c>
      <c r="E1067" s="28" t="s">
        <v>6433</v>
      </c>
      <c r="F1067" s="24">
        <v>111.32</v>
      </c>
    </row>
    <row r="1068" spans="1:6" s="11" customFormat="1" ht="12.75" customHeight="1">
      <c r="A1068" s="36" t="s">
        <v>2399</v>
      </c>
      <c r="B1068" s="36" t="s">
        <v>2400</v>
      </c>
      <c r="C1068" s="37" t="s">
        <v>286</v>
      </c>
      <c r="D1068" s="22">
        <f t="shared" si="16"/>
        <v>127.66941639040938</v>
      </c>
      <c r="E1068" s="28" t="s">
        <v>6433</v>
      </c>
      <c r="F1068" s="24">
        <v>165.6</v>
      </c>
    </row>
    <row r="1069" spans="1:6" s="11" customFormat="1" ht="12.75" customHeight="1">
      <c r="A1069" s="36" t="s">
        <v>2401</v>
      </c>
      <c r="B1069" s="36" t="s">
        <v>2402</v>
      </c>
      <c r="C1069" s="37" t="s">
        <v>286</v>
      </c>
      <c r="D1069" s="22">
        <f t="shared" si="16"/>
        <v>56.19458792691389</v>
      </c>
      <c r="E1069" s="28" t="s">
        <v>6433</v>
      </c>
      <c r="F1069" s="24">
        <v>72.89</v>
      </c>
    </row>
    <row r="1070" spans="1:6" s="11" customFormat="1" ht="12.75" customHeight="1">
      <c r="A1070" s="36" t="s">
        <v>2403</v>
      </c>
      <c r="B1070" s="36" t="s">
        <v>2404</v>
      </c>
      <c r="C1070" s="37" t="s">
        <v>286</v>
      </c>
      <c r="D1070" s="22">
        <f t="shared" si="16"/>
        <v>72.39996916197671</v>
      </c>
      <c r="E1070" s="28" t="s">
        <v>6433</v>
      </c>
      <c r="F1070" s="24">
        <v>93.91</v>
      </c>
    </row>
    <row r="1071" spans="1:6" s="11" customFormat="1" ht="12.75" customHeight="1">
      <c r="A1071" s="36" t="s">
        <v>2405</v>
      </c>
      <c r="B1071" s="36" t="s">
        <v>2406</v>
      </c>
      <c r="C1071" s="37" t="s">
        <v>286</v>
      </c>
      <c r="D1071" s="22">
        <f t="shared" si="16"/>
        <v>101.34916351861847</v>
      </c>
      <c r="E1071" s="28" t="s">
        <v>6433</v>
      </c>
      <c r="F1071" s="24">
        <v>131.46</v>
      </c>
    </row>
    <row r="1072" spans="1:6" s="11" customFormat="1" ht="12.75" customHeight="1">
      <c r="A1072" s="36" t="s">
        <v>2407</v>
      </c>
      <c r="B1072" s="36" t="s">
        <v>2408</v>
      </c>
      <c r="C1072" s="37" t="s">
        <v>286</v>
      </c>
      <c r="D1072" s="22">
        <f t="shared" si="16"/>
        <v>198.92066918510523</v>
      </c>
      <c r="E1072" s="28" t="s">
        <v>6433</v>
      </c>
      <c r="F1072" s="24">
        <v>258.02</v>
      </c>
    </row>
    <row r="1073" spans="1:6" s="11" customFormat="1" ht="12.75" customHeight="1">
      <c r="A1073" s="36" t="s">
        <v>2409</v>
      </c>
      <c r="B1073" s="36" t="s">
        <v>2410</v>
      </c>
      <c r="C1073" s="37" t="s">
        <v>286</v>
      </c>
      <c r="D1073" s="22">
        <f t="shared" si="16"/>
        <v>291.16490632950433</v>
      </c>
      <c r="E1073" s="28" t="s">
        <v>6433</v>
      </c>
      <c r="F1073" s="24">
        <v>377.67</v>
      </c>
    </row>
    <row r="1074" spans="1:6" s="11" customFormat="1" ht="12.75" customHeight="1">
      <c r="A1074" s="36" t="s">
        <v>2411</v>
      </c>
      <c r="B1074" s="36" t="s">
        <v>2412</v>
      </c>
      <c r="C1074" s="37" t="s">
        <v>286</v>
      </c>
      <c r="D1074" s="22">
        <f t="shared" si="16"/>
        <v>538.8790378536736</v>
      </c>
      <c r="E1074" s="28" t="s">
        <v>6433</v>
      </c>
      <c r="F1074" s="24">
        <v>698.98</v>
      </c>
    </row>
    <row r="1075" spans="1:6" s="11" customFormat="1" ht="12.75" customHeight="1">
      <c r="A1075" s="36" t="s">
        <v>2413</v>
      </c>
      <c r="B1075" s="36" t="s">
        <v>2414</v>
      </c>
      <c r="C1075" s="37" t="s">
        <v>286</v>
      </c>
      <c r="D1075" s="22">
        <f t="shared" si="16"/>
        <v>26.29712435432889</v>
      </c>
      <c r="E1075" s="28" t="s">
        <v>6433</v>
      </c>
      <c r="F1075" s="24">
        <v>34.11</v>
      </c>
    </row>
    <row r="1076" spans="1:6" s="11" customFormat="1" ht="12.75" customHeight="1">
      <c r="A1076" s="36" t="s">
        <v>2415</v>
      </c>
      <c r="B1076" s="36" t="s">
        <v>2416</v>
      </c>
      <c r="C1076" s="37" t="s">
        <v>286</v>
      </c>
      <c r="D1076" s="22">
        <f t="shared" si="16"/>
        <v>36.666409683139314</v>
      </c>
      <c r="E1076" s="28" t="s">
        <v>6433</v>
      </c>
      <c r="F1076" s="24">
        <v>47.56</v>
      </c>
    </row>
    <row r="1077" spans="1:6" s="11" customFormat="1" ht="12.75" customHeight="1">
      <c r="A1077" s="36" t="s">
        <v>2417</v>
      </c>
      <c r="B1077" s="36" t="s">
        <v>2418</v>
      </c>
      <c r="C1077" s="37" t="s">
        <v>286</v>
      </c>
      <c r="D1077" s="22">
        <f t="shared" si="16"/>
        <v>42.06306375761314</v>
      </c>
      <c r="E1077" s="28" t="s">
        <v>6433</v>
      </c>
      <c r="F1077" s="24">
        <v>54.56</v>
      </c>
    </row>
    <row r="1078" spans="1:6" s="11" customFormat="1" ht="12.75" customHeight="1">
      <c r="A1078" s="36" t="s">
        <v>2419</v>
      </c>
      <c r="B1078" s="36" t="s">
        <v>2420</v>
      </c>
      <c r="C1078" s="37" t="s">
        <v>286</v>
      </c>
      <c r="D1078" s="22">
        <f t="shared" si="16"/>
        <v>57.32788528255339</v>
      </c>
      <c r="E1078" s="28" t="s">
        <v>6433</v>
      </c>
      <c r="F1078" s="24">
        <v>74.36</v>
      </c>
    </row>
    <row r="1079" spans="1:6" s="11" customFormat="1" ht="12.75" customHeight="1">
      <c r="A1079" s="36" t="s">
        <v>2421</v>
      </c>
      <c r="B1079" s="36" t="s">
        <v>2422</v>
      </c>
      <c r="C1079" s="37" t="s">
        <v>286</v>
      </c>
      <c r="D1079" s="22">
        <f t="shared" si="16"/>
        <v>100.12335209313083</v>
      </c>
      <c r="E1079" s="28" t="s">
        <v>6433</v>
      </c>
      <c r="F1079" s="24">
        <v>129.87</v>
      </c>
    </row>
    <row r="1080" spans="1:6" s="11" customFormat="1" ht="12.75" customHeight="1">
      <c r="A1080" s="36" t="s">
        <v>2423</v>
      </c>
      <c r="B1080" s="36" t="s">
        <v>2424</v>
      </c>
      <c r="C1080" s="37" t="s">
        <v>286</v>
      </c>
      <c r="D1080" s="22">
        <f t="shared" si="16"/>
        <v>24.893994294965694</v>
      </c>
      <c r="E1080" s="28" t="s">
        <v>6433</v>
      </c>
      <c r="F1080" s="24">
        <v>32.29</v>
      </c>
    </row>
    <row r="1081" spans="1:6" s="11" customFormat="1" ht="12.75" customHeight="1">
      <c r="A1081" s="36" t="s">
        <v>2425</v>
      </c>
      <c r="B1081" s="36" t="s">
        <v>2426</v>
      </c>
      <c r="C1081" s="37" t="s">
        <v>286</v>
      </c>
      <c r="D1081" s="22">
        <f t="shared" si="16"/>
        <v>28.87980880425565</v>
      </c>
      <c r="E1081" s="28" t="s">
        <v>6433</v>
      </c>
      <c r="F1081" s="24">
        <v>37.46</v>
      </c>
    </row>
    <row r="1082" spans="1:6" s="11" customFormat="1" ht="12.75" customHeight="1">
      <c r="A1082" s="36" t="s">
        <v>2427</v>
      </c>
      <c r="B1082" s="36" t="s">
        <v>2428</v>
      </c>
      <c r="C1082" s="37" t="s">
        <v>286</v>
      </c>
      <c r="D1082" s="22">
        <f t="shared" si="16"/>
        <v>32.05612520237453</v>
      </c>
      <c r="E1082" s="28" t="s">
        <v>6433</v>
      </c>
      <c r="F1082" s="24">
        <v>41.58</v>
      </c>
    </row>
    <row r="1083" spans="1:6" s="11" customFormat="1" ht="12.75" customHeight="1">
      <c r="A1083" s="36" t="s">
        <v>2429</v>
      </c>
      <c r="B1083" s="36" t="s">
        <v>2430</v>
      </c>
      <c r="C1083" s="37" t="s">
        <v>286</v>
      </c>
      <c r="D1083" s="22">
        <f t="shared" si="16"/>
        <v>42.44082954282631</v>
      </c>
      <c r="E1083" s="28" t="s">
        <v>6433</v>
      </c>
      <c r="F1083" s="24">
        <v>55.05</v>
      </c>
    </row>
    <row r="1084" spans="1:6" s="11" customFormat="1" ht="12.75" customHeight="1">
      <c r="A1084" s="36" t="s">
        <v>2431</v>
      </c>
      <c r="B1084" s="36" t="s">
        <v>2432</v>
      </c>
      <c r="C1084" s="37" t="s">
        <v>286</v>
      </c>
      <c r="D1084" s="22">
        <f t="shared" si="16"/>
        <v>70.4032071544214</v>
      </c>
      <c r="E1084" s="28" t="s">
        <v>6433</v>
      </c>
      <c r="F1084" s="24">
        <v>91.32</v>
      </c>
    </row>
    <row r="1085" spans="1:6" s="11" customFormat="1" ht="12.75" customHeight="1">
      <c r="A1085" s="36" t="s">
        <v>2433</v>
      </c>
      <c r="B1085" s="36" t="s">
        <v>2434</v>
      </c>
      <c r="C1085" s="37" t="s">
        <v>286</v>
      </c>
      <c r="D1085" s="22">
        <f t="shared" si="16"/>
        <v>73.50242849433351</v>
      </c>
      <c r="E1085" s="28" t="s">
        <v>6433</v>
      </c>
      <c r="F1085" s="24">
        <v>95.34</v>
      </c>
    </row>
    <row r="1086" spans="1:6" s="11" customFormat="1" ht="12.75" customHeight="1">
      <c r="A1086" s="36" t="s">
        <v>2435</v>
      </c>
      <c r="B1086" s="36" t="s">
        <v>2436</v>
      </c>
      <c r="C1086" s="37" t="s">
        <v>286</v>
      </c>
      <c r="D1086" s="22">
        <f t="shared" si="16"/>
        <v>102.50558939172001</v>
      </c>
      <c r="E1086" s="28" t="s">
        <v>6433</v>
      </c>
      <c r="F1086" s="24">
        <v>132.96</v>
      </c>
    </row>
    <row r="1087" spans="1:6" s="11" customFormat="1" ht="12.75" customHeight="1">
      <c r="A1087" s="36" t="s">
        <v>2437</v>
      </c>
      <c r="B1087" s="36" t="s">
        <v>2438</v>
      </c>
      <c r="C1087" s="37" t="s">
        <v>286</v>
      </c>
      <c r="D1087" s="22">
        <f t="shared" si="16"/>
        <v>133.01981342995913</v>
      </c>
      <c r="E1087" s="28" t="s">
        <v>6433</v>
      </c>
      <c r="F1087" s="24">
        <v>172.54</v>
      </c>
    </row>
    <row r="1088" spans="1:6" s="11" customFormat="1" ht="12.75" customHeight="1">
      <c r="A1088" s="36" t="s">
        <v>2439</v>
      </c>
      <c r="B1088" s="36" t="s">
        <v>2440</v>
      </c>
      <c r="C1088" s="37" t="s">
        <v>286</v>
      </c>
      <c r="D1088" s="22">
        <f t="shared" si="16"/>
        <v>210.63911803253416</v>
      </c>
      <c r="E1088" s="28" t="s">
        <v>6433</v>
      </c>
      <c r="F1088" s="24">
        <v>273.22</v>
      </c>
    </row>
    <row r="1089" spans="1:6" s="11" customFormat="1" ht="12.75" customHeight="1">
      <c r="A1089" s="36" t="s">
        <v>2441</v>
      </c>
      <c r="B1089" s="36" t="s">
        <v>2442</v>
      </c>
      <c r="C1089" s="37" t="s">
        <v>286</v>
      </c>
      <c r="D1089" s="22">
        <f t="shared" si="16"/>
        <v>392.31362269678516</v>
      </c>
      <c r="E1089" s="28" t="s">
        <v>6433</v>
      </c>
      <c r="F1089" s="24">
        <v>508.87</v>
      </c>
    </row>
    <row r="1090" spans="1:6" s="11" customFormat="1" ht="12.75" customHeight="1">
      <c r="A1090" s="36" t="s">
        <v>2443</v>
      </c>
      <c r="B1090" s="36" t="s">
        <v>2444</v>
      </c>
      <c r="C1090" s="37" t="s">
        <v>286</v>
      </c>
      <c r="D1090" s="22">
        <f t="shared" si="16"/>
        <v>36.79747128209082</v>
      </c>
      <c r="E1090" s="28" t="s">
        <v>6433</v>
      </c>
      <c r="F1090" s="24">
        <v>47.73</v>
      </c>
    </row>
    <row r="1091" spans="1:6" s="11" customFormat="1" ht="12.75" customHeight="1">
      <c r="A1091" s="36" t="s">
        <v>2445</v>
      </c>
      <c r="B1091" s="36" t="s">
        <v>2446</v>
      </c>
      <c r="C1091" s="37" t="s">
        <v>286</v>
      </c>
      <c r="D1091" s="22">
        <f t="shared" si="16"/>
        <v>44.57636265515381</v>
      </c>
      <c r="E1091" s="28" t="s">
        <v>6433</v>
      </c>
      <c r="F1091" s="24">
        <v>57.82</v>
      </c>
    </row>
    <row r="1092" spans="1:6" s="11" customFormat="1" ht="12.75" customHeight="1">
      <c r="A1092" s="36" t="s">
        <v>2447</v>
      </c>
      <c r="B1092" s="36" t="s">
        <v>2448</v>
      </c>
      <c r="C1092" s="37" t="s">
        <v>286</v>
      </c>
      <c r="D1092" s="22">
        <f t="shared" si="16"/>
        <v>56.91928147405751</v>
      </c>
      <c r="E1092" s="28" t="s">
        <v>6433</v>
      </c>
      <c r="F1092" s="24">
        <v>73.83</v>
      </c>
    </row>
    <row r="1093" spans="1:6" s="11" customFormat="1" ht="12.75" customHeight="1">
      <c r="A1093" s="36" t="s">
        <v>2449</v>
      </c>
      <c r="B1093" s="36" t="s">
        <v>2450</v>
      </c>
      <c r="C1093" s="37" t="s">
        <v>286</v>
      </c>
      <c r="D1093" s="22">
        <f t="shared" si="16"/>
        <v>95.01194973402205</v>
      </c>
      <c r="E1093" s="28" t="s">
        <v>6433</v>
      </c>
      <c r="F1093" s="24">
        <v>123.24</v>
      </c>
    </row>
    <row r="1094" spans="1:6" s="11" customFormat="1" ht="12.75" customHeight="1">
      <c r="A1094" s="36" t="s">
        <v>2451</v>
      </c>
      <c r="B1094" s="36" t="s">
        <v>2452</v>
      </c>
      <c r="C1094" s="37" t="s">
        <v>286</v>
      </c>
      <c r="D1094" s="22">
        <f t="shared" si="16"/>
        <v>161.37537583840876</v>
      </c>
      <c r="E1094" s="28" t="s">
        <v>6433</v>
      </c>
      <c r="F1094" s="24">
        <v>209.32</v>
      </c>
    </row>
    <row r="1095" spans="1:6" s="11" customFormat="1" ht="12.75" customHeight="1">
      <c r="A1095" s="36" t="s">
        <v>2453</v>
      </c>
      <c r="B1095" s="36" t="s">
        <v>2454</v>
      </c>
      <c r="C1095" s="37" t="s">
        <v>281</v>
      </c>
      <c r="D1095" s="22">
        <f t="shared" si="16"/>
        <v>6.707270063988898</v>
      </c>
      <c r="E1095" s="28" t="s">
        <v>6433</v>
      </c>
      <c r="F1095" s="24">
        <v>8.7</v>
      </c>
    </row>
    <row r="1096" spans="1:6" s="11" customFormat="1" ht="12.75" customHeight="1">
      <c r="A1096" s="36" t="s">
        <v>157</v>
      </c>
      <c r="B1096" s="36" t="s">
        <v>2455</v>
      </c>
      <c r="C1096" s="37" t="s">
        <v>281</v>
      </c>
      <c r="D1096" s="22">
        <f t="shared" si="16"/>
        <v>8.39565183871714</v>
      </c>
      <c r="E1096" s="28" t="s">
        <v>6433</v>
      </c>
      <c r="F1096" s="24">
        <v>10.89</v>
      </c>
    </row>
    <row r="1097" spans="1:6" s="11" customFormat="1" ht="12.75" customHeight="1">
      <c r="A1097" s="36" t="s">
        <v>2456</v>
      </c>
      <c r="B1097" s="36" t="s">
        <v>2457</v>
      </c>
      <c r="C1097" s="37" t="s">
        <v>281</v>
      </c>
      <c r="D1097" s="22">
        <f aca="true" t="shared" si="17" ref="D1097:D1160">F1097/$F$5</f>
        <v>18.12504818441138</v>
      </c>
      <c r="E1097" s="28" t="s">
        <v>6433</v>
      </c>
      <c r="F1097" s="24">
        <v>23.51</v>
      </c>
    </row>
    <row r="1098" spans="1:6" s="11" customFormat="1" ht="12.75" customHeight="1">
      <c r="A1098" s="36" t="s">
        <v>2458</v>
      </c>
      <c r="B1098" s="36" t="s">
        <v>2459</v>
      </c>
      <c r="C1098" s="37" t="s">
        <v>281</v>
      </c>
      <c r="D1098" s="22">
        <f t="shared" si="17"/>
        <v>103.95497648600725</v>
      </c>
      <c r="E1098" s="28" t="s">
        <v>6433</v>
      </c>
      <c r="F1098" s="24">
        <v>134.84</v>
      </c>
    </row>
    <row r="1099" spans="1:6" s="11" customFormat="1" ht="12.75" customHeight="1">
      <c r="A1099" s="36" t="s">
        <v>2460</v>
      </c>
      <c r="B1099" s="36" t="s">
        <v>2461</v>
      </c>
      <c r="C1099" s="37" t="s">
        <v>286</v>
      </c>
      <c r="D1099" s="22">
        <f t="shared" si="17"/>
        <v>63.27191427029527</v>
      </c>
      <c r="E1099" s="28" t="s">
        <v>6433</v>
      </c>
      <c r="F1099" s="24">
        <v>82.07</v>
      </c>
    </row>
    <row r="1100" spans="1:6" s="11" customFormat="1" ht="12.75" customHeight="1">
      <c r="A1100" s="36" t="s">
        <v>2462</v>
      </c>
      <c r="B1100" s="36" t="s">
        <v>2463</v>
      </c>
      <c r="C1100" s="37" t="s">
        <v>286</v>
      </c>
      <c r="D1100" s="22">
        <f t="shared" si="17"/>
        <v>86.65484542440831</v>
      </c>
      <c r="E1100" s="28" t="s">
        <v>6433</v>
      </c>
      <c r="F1100" s="24">
        <v>112.4</v>
      </c>
    </row>
    <row r="1101" spans="1:6" s="11" customFormat="1" ht="12.75" customHeight="1">
      <c r="A1101" s="36" t="s">
        <v>2464</v>
      </c>
      <c r="B1101" s="36" t="s">
        <v>2465</v>
      </c>
      <c r="C1101" s="37" t="s">
        <v>286</v>
      </c>
      <c r="D1101" s="22">
        <f t="shared" si="17"/>
        <v>133.48238377919975</v>
      </c>
      <c r="E1101" s="28" t="s">
        <v>6433</v>
      </c>
      <c r="F1101" s="24">
        <v>173.14</v>
      </c>
    </row>
    <row r="1102" spans="1:6" s="11" customFormat="1" ht="12.75" customHeight="1">
      <c r="A1102" s="36" t="s">
        <v>158</v>
      </c>
      <c r="B1102" s="36" t="s">
        <v>2377</v>
      </c>
      <c r="C1102" s="37" t="s">
        <v>537</v>
      </c>
      <c r="D1102" s="22">
        <f t="shared" si="17"/>
        <v>366.35571659856606</v>
      </c>
      <c r="E1102" s="28" t="s">
        <v>6433</v>
      </c>
      <c r="F1102" s="24">
        <v>475.2</v>
      </c>
    </row>
    <row r="1103" spans="1:6" s="11" customFormat="1" ht="12.75" customHeight="1">
      <c r="A1103" s="36" t="s">
        <v>2466</v>
      </c>
      <c r="B1103" s="36" t="s">
        <v>2153</v>
      </c>
      <c r="C1103" s="37" t="s">
        <v>286</v>
      </c>
      <c r="D1103" s="22">
        <f t="shared" si="17"/>
        <v>18.695551615141472</v>
      </c>
      <c r="E1103" s="28" t="s">
        <v>6433</v>
      </c>
      <c r="F1103" s="24">
        <v>24.25</v>
      </c>
    </row>
    <row r="1104" spans="1:6" s="11" customFormat="1" ht="12.75" customHeight="1">
      <c r="A1104" s="36" t="s">
        <v>2467</v>
      </c>
      <c r="B1104" s="36" t="s">
        <v>2154</v>
      </c>
      <c r="C1104" s="37" t="s">
        <v>286</v>
      </c>
      <c r="D1104" s="22">
        <f t="shared" si="17"/>
        <v>25.557011795543907</v>
      </c>
      <c r="E1104" s="28" t="s">
        <v>6433</v>
      </c>
      <c r="F1104" s="24">
        <v>33.15</v>
      </c>
    </row>
    <row r="1105" spans="1:6" s="11" customFormat="1" ht="12.75" customHeight="1">
      <c r="A1105" s="36" t="s">
        <v>2468</v>
      </c>
      <c r="B1105" s="36" t="s">
        <v>2155</v>
      </c>
      <c r="C1105" s="37" t="s">
        <v>286</v>
      </c>
      <c r="D1105" s="22">
        <f t="shared" si="17"/>
        <v>31.300593631948196</v>
      </c>
      <c r="E1105" s="28" t="s">
        <v>6433</v>
      </c>
      <c r="F1105" s="24">
        <v>40.6</v>
      </c>
    </row>
    <row r="1106" spans="1:6" s="11" customFormat="1" ht="12.75" customHeight="1">
      <c r="A1106" s="36" t="s">
        <v>2469</v>
      </c>
      <c r="B1106" s="36" t="s">
        <v>2156</v>
      </c>
      <c r="C1106" s="37" t="s">
        <v>286</v>
      </c>
      <c r="D1106" s="22">
        <f t="shared" si="17"/>
        <v>35.841492560326884</v>
      </c>
      <c r="E1106" s="28" t="s">
        <v>6433</v>
      </c>
      <c r="F1106" s="24">
        <v>46.49</v>
      </c>
    </row>
    <row r="1107" spans="1:6" s="11" customFormat="1" ht="12.75" customHeight="1">
      <c r="A1107" s="36" t="s">
        <v>2470</v>
      </c>
      <c r="B1107" s="36" t="s">
        <v>2157</v>
      </c>
      <c r="C1107" s="37" t="s">
        <v>286</v>
      </c>
      <c r="D1107" s="22">
        <f t="shared" si="17"/>
        <v>49.61837946187649</v>
      </c>
      <c r="E1107" s="28" t="s">
        <v>6433</v>
      </c>
      <c r="F1107" s="24">
        <v>64.36</v>
      </c>
    </row>
    <row r="1108" spans="1:6" s="11" customFormat="1" ht="12.75" customHeight="1">
      <c r="A1108" s="36" t="s">
        <v>2471</v>
      </c>
      <c r="B1108" s="36" t="s">
        <v>2159</v>
      </c>
      <c r="C1108" s="37" t="s">
        <v>286</v>
      </c>
      <c r="D1108" s="22">
        <f t="shared" si="17"/>
        <v>65.07593863233367</v>
      </c>
      <c r="E1108" s="28" t="s">
        <v>6433</v>
      </c>
      <c r="F1108" s="24">
        <v>84.41</v>
      </c>
    </row>
    <row r="1109" spans="1:6" s="11" customFormat="1" ht="12.75" customHeight="1">
      <c r="A1109" s="36" t="s">
        <v>2472</v>
      </c>
      <c r="B1109" s="36" t="s">
        <v>2160</v>
      </c>
      <c r="C1109" s="37" t="s">
        <v>286</v>
      </c>
      <c r="D1109" s="22">
        <f t="shared" si="17"/>
        <v>76.13136997918434</v>
      </c>
      <c r="E1109" s="28" t="s">
        <v>6433</v>
      </c>
      <c r="F1109" s="24">
        <v>98.75</v>
      </c>
    </row>
    <row r="1110" spans="1:6" s="11" customFormat="1" ht="12.75" customHeight="1">
      <c r="A1110" s="36" t="s">
        <v>2473</v>
      </c>
      <c r="B1110" s="36" t="s">
        <v>2161</v>
      </c>
      <c r="C1110" s="37" t="s">
        <v>286</v>
      </c>
      <c r="D1110" s="22">
        <f t="shared" si="17"/>
        <v>102.32827075784442</v>
      </c>
      <c r="E1110" s="28" t="s">
        <v>6433</v>
      </c>
      <c r="F1110" s="24">
        <v>132.73</v>
      </c>
    </row>
    <row r="1111" spans="1:6" s="11" customFormat="1" ht="12.75" customHeight="1">
      <c r="A1111" s="36" t="s">
        <v>2474</v>
      </c>
      <c r="B1111" s="36" t="s">
        <v>2133</v>
      </c>
      <c r="C1111" s="37" t="s">
        <v>286</v>
      </c>
      <c r="D1111" s="22">
        <f t="shared" si="17"/>
        <v>54.01279777966233</v>
      </c>
      <c r="E1111" s="28" t="s">
        <v>6433</v>
      </c>
      <c r="F1111" s="24">
        <v>70.06</v>
      </c>
    </row>
    <row r="1112" spans="1:6" s="11" customFormat="1" ht="12.75" customHeight="1">
      <c r="A1112" s="36" t="s">
        <v>2475</v>
      </c>
      <c r="B1112" s="36" t="s">
        <v>2476</v>
      </c>
      <c r="C1112" s="37" t="s">
        <v>286</v>
      </c>
      <c r="D1112" s="22">
        <f t="shared" si="17"/>
        <v>74.7744969547452</v>
      </c>
      <c r="E1112" s="28" t="s">
        <v>6433</v>
      </c>
      <c r="F1112" s="24">
        <v>96.99</v>
      </c>
    </row>
    <row r="1113" spans="1:6" s="11" customFormat="1" ht="12.75" customHeight="1">
      <c r="A1113" s="36" t="s">
        <v>2477</v>
      </c>
      <c r="B1113" s="36" t="s">
        <v>2478</v>
      </c>
      <c r="C1113" s="37" t="s">
        <v>286</v>
      </c>
      <c r="D1113" s="22">
        <f t="shared" si="17"/>
        <v>88.29697016421248</v>
      </c>
      <c r="E1113" s="28" t="s">
        <v>6433</v>
      </c>
      <c r="F1113" s="24">
        <v>114.53</v>
      </c>
    </row>
    <row r="1114" spans="1:6" s="11" customFormat="1" ht="12.75" customHeight="1">
      <c r="A1114" s="36" t="s">
        <v>2479</v>
      </c>
      <c r="B1114" s="36" t="s">
        <v>2480</v>
      </c>
      <c r="C1114" s="37" t="s">
        <v>286</v>
      </c>
      <c r="D1114" s="22">
        <f t="shared" si="17"/>
        <v>99.72245779045564</v>
      </c>
      <c r="E1114" s="28" t="s">
        <v>6433</v>
      </c>
      <c r="F1114" s="24">
        <v>129.35</v>
      </c>
    </row>
    <row r="1115" spans="1:6" s="11" customFormat="1" ht="12.75" customHeight="1">
      <c r="A1115" s="36" t="s">
        <v>2481</v>
      </c>
      <c r="B1115" s="36" t="s">
        <v>2141</v>
      </c>
      <c r="C1115" s="37" t="s">
        <v>286</v>
      </c>
      <c r="D1115" s="22">
        <f t="shared" si="17"/>
        <v>124.2232672885668</v>
      </c>
      <c r="E1115" s="28" t="s">
        <v>6433</v>
      </c>
      <c r="F1115" s="24">
        <v>161.13</v>
      </c>
    </row>
    <row r="1116" spans="1:6" s="11" customFormat="1" ht="12.75" customHeight="1">
      <c r="A1116" s="36" t="s">
        <v>2482</v>
      </c>
      <c r="B1116" s="36" t="s">
        <v>2483</v>
      </c>
      <c r="C1116" s="37" t="s">
        <v>286</v>
      </c>
      <c r="D1116" s="22">
        <f t="shared" si="17"/>
        <v>152.37067303985813</v>
      </c>
      <c r="E1116" s="28" t="s">
        <v>6433</v>
      </c>
      <c r="F1116" s="24">
        <v>197.64</v>
      </c>
    </row>
    <row r="1117" spans="1:6" s="11" customFormat="1" ht="12.75" customHeight="1">
      <c r="A1117" s="36" t="s">
        <v>2484</v>
      </c>
      <c r="B1117" s="36" t="s">
        <v>2145</v>
      </c>
      <c r="C1117" s="37" t="s">
        <v>286</v>
      </c>
      <c r="D1117" s="22">
        <f t="shared" si="17"/>
        <v>171.00454860843422</v>
      </c>
      <c r="E1117" s="28" t="s">
        <v>6433</v>
      </c>
      <c r="F1117" s="24">
        <v>221.81</v>
      </c>
    </row>
    <row r="1118" spans="1:6" s="11" customFormat="1" ht="12.75" customHeight="1">
      <c r="A1118" s="36" t="s">
        <v>2485</v>
      </c>
      <c r="B1118" s="36" t="s">
        <v>2147</v>
      </c>
      <c r="C1118" s="37" t="s">
        <v>286</v>
      </c>
      <c r="D1118" s="22">
        <f t="shared" si="17"/>
        <v>223.17477449695477</v>
      </c>
      <c r="E1118" s="28" t="s">
        <v>6433</v>
      </c>
      <c r="F1118" s="24">
        <v>289.48</v>
      </c>
    </row>
    <row r="1119" spans="1:6" s="11" customFormat="1" ht="12.75" customHeight="1">
      <c r="A1119" s="36" t="s">
        <v>2486</v>
      </c>
      <c r="B1119" s="36" t="s">
        <v>2487</v>
      </c>
      <c r="C1119" s="37" t="s">
        <v>537</v>
      </c>
      <c r="D1119" s="22">
        <f t="shared" si="17"/>
        <v>366.35571659856606</v>
      </c>
      <c r="E1119" s="28" t="s">
        <v>6433</v>
      </c>
      <c r="F1119" s="24">
        <v>475.2</v>
      </c>
    </row>
    <row r="1120" spans="1:6" s="11" customFormat="1" ht="12.75" customHeight="1">
      <c r="A1120" s="36" t="s">
        <v>2488</v>
      </c>
      <c r="B1120" s="36" t="s">
        <v>2166</v>
      </c>
      <c r="C1120" s="37" t="s">
        <v>281</v>
      </c>
      <c r="D1120" s="22">
        <f t="shared" si="17"/>
        <v>50.58977719528179</v>
      </c>
      <c r="E1120" s="28" t="s">
        <v>6433</v>
      </c>
      <c r="F1120" s="24">
        <v>65.62</v>
      </c>
    </row>
    <row r="1121" spans="1:6" s="11" customFormat="1" ht="12.75" customHeight="1">
      <c r="A1121" s="36" t="s">
        <v>2489</v>
      </c>
      <c r="B1121" s="36" t="s">
        <v>2168</v>
      </c>
      <c r="C1121" s="37" t="s">
        <v>281</v>
      </c>
      <c r="D1121" s="22">
        <f t="shared" si="17"/>
        <v>61.421632873332825</v>
      </c>
      <c r="E1121" s="28" t="s">
        <v>6433</v>
      </c>
      <c r="F1121" s="24">
        <v>79.67</v>
      </c>
    </row>
    <row r="1122" spans="1:6" s="11" customFormat="1" ht="12.75" customHeight="1">
      <c r="A1122" s="36" t="s">
        <v>2490</v>
      </c>
      <c r="B1122" s="36" t="s">
        <v>2169</v>
      </c>
      <c r="C1122" s="37" t="s">
        <v>281</v>
      </c>
      <c r="D1122" s="22">
        <f t="shared" si="17"/>
        <v>82.46858376378074</v>
      </c>
      <c r="E1122" s="28" t="s">
        <v>6433</v>
      </c>
      <c r="F1122" s="24">
        <v>106.97</v>
      </c>
    </row>
    <row r="1123" spans="1:6" s="11" customFormat="1" ht="12.75" customHeight="1">
      <c r="A1123" s="36" t="s">
        <v>2491</v>
      </c>
      <c r="B1123" s="36" t="s">
        <v>2492</v>
      </c>
      <c r="C1123" s="37" t="s">
        <v>281</v>
      </c>
      <c r="D1123" s="22">
        <f t="shared" si="17"/>
        <v>94.21787063449233</v>
      </c>
      <c r="E1123" s="28" t="s">
        <v>6433</v>
      </c>
      <c r="F1123" s="24">
        <v>122.21</v>
      </c>
    </row>
    <row r="1124" spans="1:6" s="11" customFormat="1" ht="12.75" customHeight="1">
      <c r="A1124" s="36" t="s">
        <v>2493</v>
      </c>
      <c r="B1124" s="36" t="s">
        <v>2172</v>
      </c>
      <c r="C1124" s="37" t="s">
        <v>281</v>
      </c>
      <c r="D1124" s="22">
        <f t="shared" si="17"/>
        <v>118.2869478066456</v>
      </c>
      <c r="E1124" s="28" t="s">
        <v>6433</v>
      </c>
      <c r="F1124" s="24">
        <v>153.43</v>
      </c>
    </row>
    <row r="1125" spans="1:6" s="11" customFormat="1" ht="12.75" customHeight="1">
      <c r="A1125" s="36" t="s">
        <v>2494</v>
      </c>
      <c r="B1125" s="36" t="s">
        <v>2495</v>
      </c>
      <c r="C1125" s="37" t="s">
        <v>281</v>
      </c>
      <c r="D1125" s="22">
        <f t="shared" si="17"/>
        <v>261.51414694318095</v>
      </c>
      <c r="E1125" s="28" t="s">
        <v>6433</v>
      </c>
      <c r="F1125" s="24">
        <v>339.21</v>
      </c>
    </row>
    <row r="1126" spans="1:6" s="11" customFormat="1" ht="12.75" customHeight="1">
      <c r="A1126" s="36" t="s">
        <v>2496</v>
      </c>
      <c r="B1126" s="36" t="s">
        <v>2176</v>
      </c>
      <c r="C1126" s="37" t="s">
        <v>281</v>
      </c>
      <c r="D1126" s="22">
        <f t="shared" si="17"/>
        <v>367.78197517539127</v>
      </c>
      <c r="E1126" s="28" t="s">
        <v>6433</v>
      </c>
      <c r="F1126" s="24">
        <v>477.05</v>
      </c>
    </row>
    <row r="1127" spans="1:6" s="11" customFormat="1" ht="12.75" customHeight="1">
      <c r="A1127" s="36" t="s">
        <v>2497</v>
      </c>
      <c r="B1127" s="36" t="s">
        <v>2177</v>
      </c>
      <c r="C1127" s="37" t="s">
        <v>281</v>
      </c>
      <c r="D1127" s="22">
        <f t="shared" si="17"/>
        <v>619.3431501040784</v>
      </c>
      <c r="E1127" s="28" t="s">
        <v>6433</v>
      </c>
      <c r="F1127" s="24">
        <v>803.35</v>
      </c>
    </row>
    <row r="1128" spans="1:6" s="11" customFormat="1" ht="12.75" customHeight="1">
      <c r="A1128" s="36" t="s">
        <v>2498</v>
      </c>
      <c r="B1128" s="36" t="s">
        <v>2499</v>
      </c>
      <c r="C1128" s="37" t="s">
        <v>281</v>
      </c>
      <c r="D1128" s="22">
        <f t="shared" si="17"/>
        <v>98.10346156811349</v>
      </c>
      <c r="E1128" s="28" t="s">
        <v>6433</v>
      </c>
      <c r="F1128" s="24">
        <v>127.25</v>
      </c>
    </row>
    <row r="1129" spans="1:6" s="11" customFormat="1" ht="12.75" customHeight="1">
      <c r="A1129" s="36" t="s">
        <v>118</v>
      </c>
      <c r="B1129" s="36" t="s">
        <v>2500</v>
      </c>
      <c r="C1129" s="37" t="s">
        <v>281</v>
      </c>
      <c r="D1129" s="22">
        <f t="shared" si="17"/>
        <v>134.6311001464806</v>
      </c>
      <c r="E1129" s="28" t="s">
        <v>6433</v>
      </c>
      <c r="F1129" s="24">
        <v>174.63</v>
      </c>
    </row>
    <row r="1130" spans="1:6" s="11" customFormat="1" ht="12.75" customHeight="1">
      <c r="A1130" s="36" t="s">
        <v>2501</v>
      </c>
      <c r="B1130" s="36" t="s">
        <v>2502</v>
      </c>
      <c r="C1130" s="37" t="s">
        <v>281</v>
      </c>
      <c r="D1130" s="22">
        <f t="shared" si="17"/>
        <v>152.31670649911342</v>
      </c>
      <c r="E1130" s="28" t="s">
        <v>6433</v>
      </c>
      <c r="F1130" s="24">
        <v>197.57</v>
      </c>
    </row>
    <row r="1131" spans="1:6" s="11" customFormat="1" ht="12.75" customHeight="1">
      <c r="A1131" s="36" t="s">
        <v>2503</v>
      </c>
      <c r="B1131" s="36" t="s">
        <v>2504</v>
      </c>
      <c r="C1131" s="37" t="s">
        <v>281</v>
      </c>
      <c r="D1131" s="22">
        <f t="shared" si="17"/>
        <v>203.6157582298975</v>
      </c>
      <c r="E1131" s="28" t="s">
        <v>6433</v>
      </c>
      <c r="F1131" s="24">
        <v>264.11</v>
      </c>
    </row>
    <row r="1132" spans="1:6" s="11" customFormat="1" ht="12.75" customHeight="1">
      <c r="A1132" s="36" t="s">
        <v>2505</v>
      </c>
      <c r="B1132" s="36" t="s">
        <v>2506</v>
      </c>
      <c r="C1132" s="37" t="s">
        <v>281</v>
      </c>
      <c r="D1132" s="22">
        <f t="shared" si="17"/>
        <v>313.49934469200525</v>
      </c>
      <c r="E1132" s="28" t="s">
        <v>6433</v>
      </c>
      <c r="F1132" s="24">
        <v>406.64</v>
      </c>
    </row>
    <row r="1133" spans="1:6" s="11" customFormat="1" ht="12.75" customHeight="1">
      <c r="A1133" s="36" t="s">
        <v>2507</v>
      </c>
      <c r="B1133" s="36" t="s">
        <v>2508</v>
      </c>
      <c r="C1133" s="37" t="s">
        <v>281</v>
      </c>
      <c r="D1133" s="22">
        <f t="shared" si="17"/>
        <v>371.9219798010948</v>
      </c>
      <c r="E1133" s="28" t="s">
        <v>6433</v>
      </c>
      <c r="F1133" s="24">
        <v>482.42</v>
      </c>
    </row>
    <row r="1134" spans="1:6" s="11" customFormat="1" ht="12.75" customHeight="1">
      <c r="A1134" s="36" t="s">
        <v>2509</v>
      </c>
      <c r="B1134" s="36" t="s">
        <v>2510</v>
      </c>
      <c r="C1134" s="37" t="s">
        <v>281</v>
      </c>
      <c r="D1134" s="22">
        <f t="shared" si="17"/>
        <v>622.9974558630793</v>
      </c>
      <c r="E1134" s="28" t="s">
        <v>6433</v>
      </c>
      <c r="F1134" s="24">
        <v>808.09</v>
      </c>
    </row>
    <row r="1135" spans="1:6" s="11" customFormat="1" ht="12.75" customHeight="1">
      <c r="A1135" s="36" t="s">
        <v>2511</v>
      </c>
      <c r="B1135" s="36" t="s">
        <v>2512</v>
      </c>
      <c r="C1135" s="37" t="s">
        <v>281</v>
      </c>
      <c r="D1135" s="22">
        <f t="shared" si="17"/>
        <v>79.75483771490248</v>
      </c>
      <c r="E1135" s="28" t="s">
        <v>6433</v>
      </c>
      <c r="F1135" s="24">
        <v>103.45</v>
      </c>
    </row>
    <row r="1136" spans="1:6" s="11" customFormat="1" ht="12.75" customHeight="1">
      <c r="A1136" s="36" t="s">
        <v>2513</v>
      </c>
      <c r="B1136" s="36" t="s">
        <v>2514</v>
      </c>
      <c r="C1136" s="37" t="s">
        <v>281</v>
      </c>
      <c r="D1136" s="22">
        <f t="shared" si="17"/>
        <v>109.0740883509367</v>
      </c>
      <c r="E1136" s="28" t="s">
        <v>6433</v>
      </c>
      <c r="F1136" s="24">
        <v>141.48</v>
      </c>
    </row>
    <row r="1137" spans="1:6" s="11" customFormat="1" ht="12.75" customHeight="1">
      <c r="A1137" s="36" t="s">
        <v>2515</v>
      </c>
      <c r="B1137" s="36" t="s">
        <v>2516</v>
      </c>
      <c r="C1137" s="37" t="s">
        <v>281</v>
      </c>
      <c r="D1137" s="22">
        <f t="shared" si="17"/>
        <v>124.57019505049728</v>
      </c>
      <c r="E1137" s="28" t="s">
        <v>6433</v>
      </c>
      <c r="F1137" s="24">
        <v>161.58</v>
      </c>
    </row>
    <row r="1138" spans="1:6" s="11" customFormat="1" ht="12.75" customHeight="1">
      <c r="A1138" s="36" t="s">
        <v>2517</v>
      </c>
      <c r="B1138" s="36" t="s">
        <v>2518</v>
      </c>
      <c r="C1138" s="37" t="s">
        <v>281</v>
      </c>
      <c r="D1138" s="22">
        <f t="shared" si="17"/>
        <v>182.73841646750444</v>
      </c>
      <c r="E1138" s="28" t="s">
        <v>6433</v>
      </c>
      <c r="F1138" s="24">
        <v>237.03</v>
      </c>
    </row>
    <row r="1139" spans="1:6" s="11" customFormat="1" ht="12.75" customHeight="1">
      <c r="A1139" s="36" t="s">
        <v>2519</v>
      </c>
      <c r="B1139" s="36" t="s">
        <v>2520</v>
      </c>
      <c r="C1139" s="37" t="s">
        <v>281</v>
      </c>
      <c r="D1139" s="22">
        <f t="shared" si="17"/>
        <v>275.0057821293655</v>
      </c>
      <c r="E1139" s="28" t="s">
        <v>6433</v>
      </c>
      <c r="F1139" s="24">
        <v>356.71</v>
      </c>
    </row>
    <row r="1140" spans="1:6" s="11" customFormat="1" ht="12.75" customHeight="1">
      <c r="A1140" s="36" t="s">
        <v>2521</v>
      </c>
      <c r="B1140" s="36" t="s">
        <v>2522</v>
      </c>
      <c r="C1140" s="37" t="s">
        <v>281</v>
      </c>
      <c r="D1140" s="22">
        <f t="shared" si="17"/>
        <v>399.3755300285252</v>
      </c>
      <c r="E1140" s="28" t="s">
        <v>6433</v>
      </c>
      <c r="F1140" s="24">
        <v>518.03</v>
      </c>
    </row>
    <row r="1141" spans="1:6" s="11" customFormat="1" ht="12.75" customHeight="1">
      <c r="A1141" s="36" t="s">
        <v>2523</v>
      </c>
      <c r="B1141" s="36" t="s">
        <v>2524</v>
      </c>
      <c r="C1141" s="37" t="s">
        <v>281</v>
      </c>
      <c r="D1141" s="22">
        <f t="shared" si="17"/>
        <v>618.780356179169</v>
      </c>
      <c r="E1141" s="28" t="s">
        <v>6433</v>
      </c>
      <c r="F1141" s="24">
        <v>802.62</v>
      </c>
    </row>
    <row r="1142" spans="1:6" s="11" customFormat="1" ht="12.75" customHeight="1">
      <c r="A1142" s="36" t="s">
        <v>2525</v>
      </c>
      <c r="B1142" s="36" t="s">
        <v>2526</v>
      </c>
      <c r="C1142" s="37" t="s">
        <v>281</v>
      </c>
      <c r="D1142" s="22">
        <f t="shared" si="17"/>
        <v>72.99360111016885</v>
      </c>
      <c r="E1142" s="28" t="s">
        <v>6433</v>
      </c>
      <c r="F1142" s="24">
        <v>94.68</v>
      </c>
    </row>
    <row r="1143" spans="1:6" s="11" customFormat="1" ht="12.75" customHeight="1">
      <c r="A1143" s="36" t="s">
        <v>2527</v>
      </c>
      <c r="B1143" s="36" t="s">
        <v>2528</v>
      </c>
      <c r="C1143" s="37" t="s">
        <v>281</v>
      </c>
      <c r="D1143" s="22">
        <f t="shared" si="17"/>
        <v>109.99151954359725</v>
      </c>
      <c r="E1143" s="28" t="s">
        <v>6433</v>
      </c>
      <c r="F1143" s="24">
        <v>142.67</v>
      </c>
    </row>
    <row r="1144" spans="1:6" s="11" customFormat="1" ht="12.75" customHeight="1">
      <c r="A1144" s="36" t="s">
        <v>119</v>
      </c>
      <c r="B1144" s="36" t="s">
        <v>2529</v>
      </c>
      <c r="C1144" s="37" t="s">
        <v>281</v>
      </c>
      <c r="D1144" s="22">
        <f t="shared" si="17"/>
        <v>118.71868013260351</v>
      </c>
      <c r="E1144" s="28" t="s">
        <v>6433</v>
      </c>
      <c r="F1144" s="24">
        <v>153.99</v>
      </c>
    </row>
    <row r="1145" spans="1:6" s="11" customFormat="1" ht="12.75" customHeight="1">
      <c r="A1145" s="36" t="s">
        <v>2530</v>
      </c>
      <c r="B1145" s="36" t="s">
        <v>2531</v>
      </c>
      <c r="C1145" s="37" t="s">
        <v>281</v>
      </c>
      <c r="D1145" s="22">
        <f t="shared" si="17"/>
        <v>161.04386708811964</v>
      </c>
      <c r="E1145" s="28" t="s">
        <v>6433</v>
      </c>
      <c r="F1145" s="24">
        <v>208.89</v>
      </c>
    </row>
    <row r="1146" spans="1:6" s="11" customFormat="1" ht="12.75" customHeight="1">
      <c r="A1146" s="36" t="s">
        <v>2532</v>
      </c>
      <c r="B1146" s="36" t="s">
        <v>2533</v>
      </c>
      <c r="C1146" s="37" t="s">
        <v>281</v>
      </c>
      <c r="D1146" s="22">
        <f t="shared" si="17"/>
        <v>239.58831238917585</v>
      </c>
      <c r="E1146" s="28" t="s">
        <v>6433</v>
      </c>
      <c r="F1146" s="24">
        <v>310.77</v>
      </c>
    </row>
    <row r="1147" spans="1:6" s="11" customFormat="1" ht="12.75" customHeight="1">
      <c r="A1147" s="36" t="s">
        <v>2534</v>
      </c>
      <c r="B1147" s="36" t="s">
        <v>2535</v>
      </c>
      <c r="C1147" s="37" t="s">
        <v>281</v>
      </c>
      <c r="D1147" s="22">
        <f t="shared" si="17"/>
        <v>326.1891912728394</v>
      </c>
      <c r="E1147" s="28" t="s">
        <v>6433</v>
      </c>
      <c r="F1147" s="24">
        <v>423.1</v>
      </c>
    </row>
    <row r="1148" spans="1:6" s="11" customFormat="1" ht="12.75" customHeight="1">
      <c r="A1148" s="36" t="s">
        <v>2536</v>
      </c>
      <c r="B1148" s="36" t="s">
        <v>2537</v>
      </c>
      <c r="C1148" s="37" t="s">
        <v>281</v>
      </c>
      <c r="D1148" s="22">
        <f t="shared" si="17"/>
        <v>65.65415156888443</v>
      </c>
      <c r="E1148" s="28" t="s">
        <v>6433</v>
      </c>
      <c r="F1148" s="24">
        <v>85.16</v>
      </c>
    </row>
    <row r="1149" spans="1:6" s="11" customFormat="1" ht="12.75" customHeight="1">
      <c r="A1149" s="36" t="s">
        <v>120</v>
      </c>
      <c r="B1149" s="36" t="s">
        <v>2538</v>
      </c>
      <c r="C1149" s="37" t="s">
        <v>281</v>
      </c>
      <c r="D1149" s="22">
        <f t="shared" si="17"/>
        <v>85.97640891218873</v>
      </c>
      <c r="E1149" s="28" t="s">
        <v>6433</v>
      </c>
      <c r="F1149" s="24">
        <v>111.52</v>
      </c>
    </row>
    <row r="1150" spans="1:6" s="11" customFormat="1" ht="12.75" customHeight="1">
      <c r="A1150" s="36" t="s">
        <v>121</v>
      </c>
      <c r="B1150" s="36" t="s">
        <v>2539</v>
      </c>
      <c r="C1150" s="37" t="s">
        <v>281</v>
      </c>
      <c r="D1150" s="22">
        <f t="shared" si="17"/>
        <v>172.3768406445147</v>
      </c>
      <c r="E1150" s="28" t="s">
        <v>6433</v>
      </c>
      <c r="F1150" s="24">
        <v>223.59</v>
      </c>
    </row>
    <row r="1151" spans="1:6" s="11" customFormat="1" ht="12.75" customHeight="1">
      <c r="A1151" s="36" t="s">
        <v>2540</v>
      </c>
      <c r="B1151" s="36" t="s">
        <v>2541</v>
      </c>
      <c r="C1151" s="37" t="s">
        <v>281</v>
      </c>
      <c r="D1151" s="22">
        <f t="shared" si="17"/>
        <v>80848.27692544908</v>
      </c>
      <c r="E1151" s="28" t="s">
        <v>6433</v>
      </c>
      <c r="F1151" s="24">
        <v>104868.3</v>
      </c>
    </row>
    <row r="1152" spans="1:6" s="11" customFormat="1" ht="12.75" customHeight="1">
      <c r="A1152" s="36" t="s">
        <v>2542</v>
      </c>
      <c r="B1152" s="36" t="s">
        <v>2543</v>
      </c>
      <c r="C1152" s="37" t="s">
        <v>281</v>
      </c>
      <c r="D1152" s="22">
        <f t="shared" si="17"/>
        <v>84540.09713977335</v>
      </c>
      <c r="E1152" s="28" t="s">
        <v>6433</v>
      </c>
      <c r="F1152" s="24">
        <v>109656.96</v>
      </c>
    </row>
    <row r="1153" spans="1:6" s="11" customFormat="1" ht="12.75" customHeight="1">
      <c r="A1153" s="36" t="s">
        <v>2544</v>
      </c>
      <c r="B1153" s="36" t="s">
        <v>2545</v>
      </c>
      <c r="C1153" s="37" t="s">
        <v>281</v>
      </c>
      <c r="D1153" s="22">
        <f t="shared" si="17"/>
        <v>89225.84997301674</v>
      </c>
      <c r="E1153" s="28" t="s">
        <v>6433</v>
      </c>
      <c r="F1153" s="24">
        <v>115734.85</v>
      </c>
    </row>
    <row r="1154" spans="1:6" s="11" customFormat="1" ht="12.75" customHeight="1">
      <c r="A1154" s="36" t="s">
        <v>2546</v>
      </c>
      <c r="B1154" s="36" t="s">
        <v>2547</v>
      </c>
      <c r="C1154" s="37" t="s">
        <v>281</v>
      </c>
      <c r="D1154" s="22">
        <f t="shared" si="17"/>
        <v>66137.03646596253</v>
      </c>
      <c r="E1154" s="28" t="s">
        <v>6433</v>
      </c>
      <c r="F1154" s="24">
        <v>85786.35</v>
      </c>
    </row>
    <row r="1155" spans="1:6" s="11" customFormat="1" ht="12.75" customHeight="1">
      <c r="A1155" s="36" t="s">
        <v>2548</v>
      </c>
      <c r="B1155" s="36" t="s">
        <v>2549</v>
      </c>
      <c r="C1155" s="37" t="s">
        <v>281</v>
      </c>
      <c r="D1155" s="22">
        <f t="shared" si="17"/>
        <v>69020.45331894225</v>
      </c>
      <c r="E1155" s="28" t="s">
        <v>6433</v>
      </c>
      <c r="F1155" s="24">
        <v>89526.43</v>
      </c>
    </row>
    <row r="1156" spans="1:6" s="11" customFormat="1" ht="12.75" customHeight="1">
      <c r="A1156" s="36" t="s">
        <v>2550</v>
      </c>
      <c r="B1156" s="36" t="s">
        <v>2551</v>
      </c>
      <c r="C1156" s="37" t="s">
        <v>281</v>
      </c>
      <c r="D1156" s="22">
        <f t="shared" si="17"/>
        <v>75822.82784673502</v>
      </c>
      <c r="E1156" s="28" t="s">
        <v>6433</v>
      </c>
      <c r="F1156" s="24">
        <v>98349.79</v>
      </c>
    </row>
    <row r="1157" spans="1:6" s="11" customFormat="1" ht="12.75" customHeight="1">
      <c r="A1157" s="36" t="s">
        <v>2552</v>
      </c>
      <c r="B1157" s="36" t="s">
        <v>2553</v>
      </c>
      <c r="C1157" s="37" t="s">
        <v>281</v>
      </c>
      <c r="D1157" s="22">
        <f t="shared" si="17"/>
        <v>57221.66371135611</v>
      </c>
      <c r="E1157" s="28" t="s">
        <v>6433</v>
      </c>
      <c r="F1157" s="24">
        <v>74222.22</v>
      </c>
    </row>
    <row r="1158" spans="1:6" s="11" customFormat="1" ht="12.75" customHeight="1">
      <c r="A1158" s="36" t="s">
        <v>2554</v>
      </c>
      <c r="B1158" s="36" t="s">
        <v>2555</v>
      </c>
      <c r="C1158" s="37" t="s">
        <v>281</v>
      </c>
      <c r="D1158" s="22">
        <f t="shared" si="17"/>
        <v>60708.973864775275</v>
      </c>
      <c r="E1158" s="28" t="s">
        <v>6433</v>
      </c>
      <c r="F1158" s="24">
        <v>78745.61</v>
      </c>
    </row>
    <row r="1159" spans="1:6" s="11" customFormat="1" ht="12.75" customHeight="1">
      <c r="A1159" s="36" t="s">
        <v>2556</v>
      </c>
      <c r="B1159" s="36" t="s">
        <v>2557</v>
      </c>
      <c r="C1159" s="37" t="s">
        <v>281</v>
      </c>
      <c r="D1159" s="22">
        <f t="shared" si="17"/>
        <v>64633.366741191894</v>
      </c>
      <c r="E1159" s="28" t="s">
        <v>6433</v>
      </c>
      <c r="F1159" s="24">
        <v>83835.94</v>
      </c>
    </row>
    <row r="1160" spans="1:6" s="11" customFormat="1" ht="12.75" customHeight="1">
      <c r="A1160" s="36" t="s">
        <v>383</v>
      </c>
      <c r="B1160" s="36" t="s">
        <v>2558</v>
      </c>
      <c r="C1160" s="37" t="s">
        <v>286</v>
      </c>
      <c r="D1160" s="22">
        <f t="shared" si="17"/>
        <v>8500</v>
      </c>
      <c r="E1160" s="28" t="s">
        <v>6433</v>
      </c>
      <c r="F1160" s="24">
        <v>11025.35</v>
      </c>
    </row>
    <row r="1161" spans="1:6" s="11" customFormat="1" ht="12.75" customHeight="1">
      <c r="A1161" s="36" t="s">
        <v>2559</v>
      </c>
      <c r="B1161" s="36" t="s">
        <v>2560</v>
      </c>
      <c r="C1161" s="37" t="s">
        <v>281</v>
      </c>
      <c r="D1161" s="22">
        <f aca="true" t="shared" si="18" ref="D1161:D1224">F1161/$F$5</f>
        <v>2300</v>
      </c>
      <c r="E1161" s="28" t="s">
        <v>6433</v>
      </c>
      <c r="F1161" s="24">
        <v>2983.33</v>
      </c>
    </row>
    <row r="1162" spans="1:6" s="11" customFormat="1" ht="12.75" customHeight="1">
      <c r="A1162" s="36" t="s">
        <v>2561</v>
      </c>
      <c r="B1162" s="36" t="s">
        <v>2562</v>
      </c>
      <c r="C1162" s="37" t="s">
        <v>281</v>
      </c>
      <c r="D1162" s="22">
        <f t="shared" si="18"/>
        <v>3162.493254182407</v>
      </c>
      <c r="E1162" s="28" t="s">
        <v>6433</v>
      </c>
      <c r="F1162" s="24">
        <v>4102.07</v>
      </c>
    </row>
    <row r="1163" spans="1:6" s="11" customFormat="1" ht="12.75" customHeight="1">
      <c r="A1163" s="36" t="s">
        <v>2563</v>
      </c>
      <c r="B1163" s="36" t="s">
        <v>2564</v>
      </c>
      <c r="C1163" s="37" t="s">
        <v>281</v>
      </c>
      <c r="D1163" s="22">
        <f t="shared" si="18"/>
        <v>25439.426412766945</v>
      </c>
      <c r="E1163" s="28" t="s">
        <v>6433</v>
      </c>
      <c r="F1163" s="24">
        <v>32997.48</v>
      </c>
    </row>
    <row r="1164" spans="1:6" s="11" customFormat="1" ht="12.75" customHeight="1">
      <c r="A1164" s="36" t="s">
        <v>2565</v>
      </c>
      <c r="B1164" s="36" t="s">
        <v>2566</v>
      </c>
      <c r="C1164" s="37" t="s">
        <v>281</v>
      </c>
      <c r="D1164" s="22">
        <f t="shared" si="18"/>
        <v>31697.69485775962</v>
      </c>
      <c r="E1164" s="28" t="s">
        <v>6433</v>
      </c>
      <c r="F1164" s="24">
        <v>41115.08</v>
      </c>
    </row>
    <row r="1165" spans="1:6" s="11" customFormat="1" ht="12.75" customHeight="1">
      <c r="A1165" s="36" t="s">
        <v>2567</v>
      </c>
      <c r="B1165" s="36" t="s">
        <v>2568</v>
      </c>
      <c r="C1165" s="37" t="s">
        <v>281</v>
      </c>
      <c r="D1165" s="22">
        <f t="shared" si="18"/>
        <v>34161.39850435587</v>
      </c>
      <c r="E1165" s="28" t="s">
        <v>6433</v>
      </c>
      <c r="F1165" s="24">
        <v>44310.75</v>
      </c>
    </row>
    <row r="1166" spans="1:6" s="11" customFormat="1" ht="12.75" customHeight="1">
      <c r="A1166" s="36" t="s">
        <v>2569</v>
      </c>
      <c r="B1166" s="36" t="s">
        <v>2570</v>
      </c>
      <c r="C1166" s="37" t="s">
        <v>281</v>
      </c>
      <c r="D1166" s="22">
        <f t="shared" si="18"/>
        <v>37572.376840644516</v>
      </c>
      <c r="E1166" s="28" t="s">
        <v>6433</v>
      </c>
      <c r="F1166" s="24">
        <v>48735.13</v>
      </c>
    </row>
    <row r="1167" spans="1:6" s="11" customFormat="1" ht="12.75" customHeight="1">
      <c r="A1167" s="36" t="s">
        <v>2571</v>
      </c>
      <c r="B1167" s="36" t="s">
        <v>2572</v>
      </c>
      <c r="C1167" s="37" t="s">
        <v>281</v>
      </c>
      <c r="D1167" s="22">
        <f t="shared" si="18"/>
        <v>43523.29812659009</v>
      </c>
      <c r="E1167" s="28" t="s">
        <v>6433</v>
      </c>
      <c r="F1167" s="24">
        <v>56454.07</v>
      </c>
    </row>
    <row r="1168" spans="1:6" s="11" customFormat="1" ht="12.75" customHeight="1">
      <c r="A1168" s="36" t="s">
        <v>2573</v>
      </c>
      <c r="B1168" s="36" t="s">
        <v>2574</v>
      </c>
      <c r="C1168" s="37" t="s">
        <v>281</v>
      </c>
      <c r="D1168" s="22">
        <f t="shared" si="18"/>
        <v>46851.98519774883</v>
      </c>
      <c r="E1168" s="28" t="s">
        <v>6433</v>
      </c>
      <c r="F1168" s="24">
        <v>60771.71</v>
      </c>
    </row>
    <row r="1169" spans="1:6" s="11" customFormat="1" ht="12.75" customHeight="1">
      <c r="A1169" s="36" t="s">
        <v>2575</v>
      </c>
      <c r="B1169" s="36" t="s">
        <v>2576</v>
      </c>
      <c r="C1169" s="37" t="s">
        <v>281</v>
      </c>
      <c r="D1169" s="22">
        <f t="shared" si="18"/>
        <v>866.6178397964691</v>
      </c>
      <c r="E1169" s="28" t="s">
        <v>6433</v>
      </c>
      <c r="F1169" s="24">
        <v>1124.09</v>
      </c>
    </row>
    <row r="1170" spans="1:6" s="11" customFormat="1" ht="12.75" customHeight="1">
      <c r="A1170" s="36" t="s">
        <v>2577</v>
      </c>
      <c r="B1170" s="36" t="s">
        <v>2578</v>
      </c>
      <c r="C1170" s="37" t="s">
        <v>281</v>
      </c>
      <c r="D1170" s="22">
        <f t="shared" si="18"/>
        <v>966.5870017731864</v>
      </c>
      <c r="E1170" s="28" t="s">
        <v>6433</v>
      </c>
      <c r="F1170" s="24">
        <v>1253.76</v>
      </c>
    </row>
    <row r="1171" spans="1:6" s="11" customFormat="1" ht="12.75" customHeight="1">
      <c r="A1171" s="36" t="s">
        <v>2579</v>
      </c>
      <c r="B1171" s="36" t="s">
        <v>2580</v>
      </c>
      <c r="C1171" s="37" t="s">
        <v>281</v>
      </c>
      <c r="D1171" s="22">
        <f t="shared" si="18"/>
        <v>1282.2218795775193</v>
      </c>
      <c r="E1171" s="28" t="s">
        <v>6433</v>
      </c>
      <c r="F1171" s="24">
        <v>1663.17</v>
      </c>
    </row>
    <row r="1172" spans="1:6" s="11" customFormat="1" ht="12.75" customHeight="1">
      <c r="A1172" s="36" t="s">
        <v>2581</v>
      </c>
      <c r="B1172" s="36" t="s">
        <v>2582</v>
      </c>
      <c r="C1172" s="37" t="s">
        <v>281</v>
      </c>
      <c r="D1172" s="22">
        <f t="shared" si="18"/>
        <v>1917.9323105388946</v>
      </c>
      <c r="E1172" s="28" t="s">
        <v>6433</v>
      </c>
      <c r="F1172" s="24">
        <v>2487.75</v>
      </c>
    </row>
    <row r="1173" spans="1:6" s="11" customFormat="1" ht="12.75" customHeight="1">
      <c r="A1173" s="36" t="s">
        <v>2583</v>
      </c>
      <c r="B1173" s="36" t="s">
        <v>2584</v>
      </c>
      <c r="C1173" s="37" t="s">
        <v>281</v>
      </c>
      <c r="D1173" s="22">
        <f t="shared" si="18"/>
        <v>2046.5499961452472</v>
      </c>
      <c r="E1173" s="28" t="s">
        <v>6433</v>
      </c>
      <c r="F1173" s="24">
        <v>2654.58</v>
      </c>
    </row>
    <row r="1174" spans="1:6" s="11" customFormat="1" ht="12.75" customHeight="1">
      <c r="A1174" s="36" t="s">
        <v>2585</v>
      </c>
      <c r="B1174" s="36" t="s">
        <v>2586</v>
      </c>
      <c r="C1174" s="37" t="s">
        <v>281</v>
      </c>
      <c r="D1174" s="22">
        <f t="shared" si="18"/>
        <v>1041.9397116644823</v>
      </c>
      <c r="E1174" s="28" t="s">
        <v>6433</v>
      </c>
      <c r="F1174" s="24">
        <v>1351.5</v>
      </c>
    </row>
    <row r="1175" spans="1:6" s="11" customFormat="1" ht="12.75" customHeight="1">
      <c r="A1175" s="36" t="s">
        <v>2587</v>
      </c>
      <c r="B1175" s="36" t="s">
        <v>2588</v>
      </c>
      <c r="C1175" s="37" t="s">
        <v>286</v>
      </c>
      <c r="D1175" s="22">
        <f t="shared" si="18"/>
        <v>6324.994217870634</v>
      </c>
      <c r="E1175" s="28" t="s">
        <v>6433</v>
      </c>
      <c r="F1175" s="24">
        <v>8204.15</v>
      </c>
    </row>
    <row r="1176" spans="1:6" s="11" customFormat="1" ht="12.75" customHeight="1">
      <c r="A1176" s="36" t="s">
        <v>2589</v>
      </c>
      <c r="B1176" s="36" t="s">
        <v>2590</v>
      </c>
      <c r="C1176" s="37" t="s">
        <v>281</v>
      </c>
      <c r="D1176" s="22">
        <f t="shared" si="18"/>
        <v>1559.9953742965076</v>
      </c>
      <c r="E1176" s="28" t="s">
        <v>6433</v>
      </c>
      <c r="F1176" s="24">
        <v>2023.47</v>
      </c>
    </row>
    <row r="1177" spans="1:6" s="11" customFormat="1" ht="12.75" customHeight="1">
      <c r="A1177" s="36" t="s">
        <v>2591</v>
      </c>
      <c r="B1177" s="36" t="s">
        <v>2592</v>
      </c>
      <c r="C1177" s="37" t="s">
        <v>281</v>
      </c>
      <c r="D1177" s="22">
        <f t="shared" si="18"/>
        <v>2279.993832395344</v>
      </c>
      <c r="E1177" s="28" t="s">
        <v>6433</v>
      </c>
      <c r="F1177" s="24">
        <v>2957.38</v>
      </c>
    </row>
    <row r="1178" spans="1:6" s="11" customFormat="1" ht="12.75" customHeight="1">
      <c r="A1178" s="36" t="s">
        <v>2593</v>
      </c>
      <c r="B1178" s="36" t="s">
        <v>2594</v>
      </c>
      <c r="C1178" s="37" t="s">
        <v>537</v>
      </c>
      <c r="D1178" s="22">
        <f t="shared" si="18"/>
        <v>366.35571659856606</v>
      </c>
      <c r="E1178" s="28" t="s">
        <v>6433</v>
      </c>
      <c r="F1178" s="24">
        <v>475.2</v>
      </c>
    </row>
    <row r="1179" spans="1:6" s="11" customFormat="1" ht="12.75" customHeight="1">
      <c r="A1179" s="36" t="s">
        <v>2595</v>
      </c>
      <c r="B1179" s="36" t="s">
        <v>2596</v>
      </c>
      <c r="C1179" s="37" t="s">
        <v>281</v>
      </c>
      <c r="D1179" s="22">
        <f t="shared" si="18"/>
        <v>313.26035001156424</v>
      </c>
      <c r="E1179" s="28" t="s">
        <v>6433</v>
      </c>
      <c r="F1179" s="24">
        <v>406.33</v>
      </c>
    </row>
    <row r="1180" spans="1:6" s="11" customFormat="1" ht="12.75" customHeight="1">
      <c r="A1180" s="36" t="s">
        <v>2597</v>
      </c>
      <c r="B1180" s="36" t="s">
        <v>2598</v>
      </c>
      <c r="C1180" s="37" t="s">
        <v>281</v>
      </c>
      <c r="D1180" s="22">
        <f t="shared" si="18"/>
        <v>420.75398966926224</v>
      </c>
      <c r="E1180" s="28" t="s">
        <v>6433</v>
      </c>
      <c r="F1180" s="24">
        <v>545.76</v>
      </c>
    </row>
    <row r="1181" spans="1:6" s="11" customFormat="1" ht="12.75" customHeight="1">
      <c r="A1181" s="36" t="s">
        <v>2599</v>
      </c>
      <c r="B1181" s="36" t="s">
        <v>2600</v>
      </c>
      <c r="C1181" s="37" t="s">
        <v>281</v>
      </c>
      <c r="D1181" s="22">
        <f t="shared" si="18"/>
        <v>2077.0025441369207</v>
      </c>
      <c r="E1181" s="28" t="s">
        <v>6433</v>
      </c>
      <c r="F1181" s="24">
        <v>2694.08</v>
      </c>
    </row>
    <row r="1182" spans="1:6" s="11" customFormat="1" ht="12.75" customHeight="1">
      <c r="A1182" s="36" t="s">
        <v>2601</v>
      </c>
      <c r="B1182" s="36" t="s">
        <v>2602</v>
      </c>
      <c r="C1182" s="37" t="s">
        <v>281</v>
      </c>
      <c r="D1182" s="22">
        <f t="shared" si="18"/>
        <v>3563.2025287179094</v>
      </c>
      <c r="E1182" s="28" t="s">
        <v>6433</v>
      </c>
      <c r="F1182" s="24">
        <v>4621.83</v>
      </c>
    </row>
    <row r="1183" spans="1:6" s="11" customFormat="1" ht="12.75" customHeight="1">
      <c r="A1183" s="36" t="s">
        <v>2603</v>
      </c>
      <c r="B1183" s="36" t="s">
        <v>2604</v>
      </c>
      <c r="C1183" s="37" t="s">
        <v>281</v>
      </c>
      <c r="D1183" s="22">
        <f t="shared" si="18"/>
        <v>2384.6503739110326</v>
      </c>
      <c r="E1183" s="28" t="s">
        <v>6433</v>
      </c>
      <c r="F1183" s="24">
        <v>3093.13</v>
      </c>
    </row>
    <row r="1184" spans="1:6" s="11" customFormat="1" ht="12.75" customHeight="1">
      <c r="A1184" s="36" t="s">
        <v>2605</v>
      </c>
      <c r="B1184" s="36" t="s">
        <v>2606</v>
      </c>
      <c r="C1184" s="37" t="s">
        <v>415</v>
      </c>
      <c r="D1184" s="22">
        <f t="shared" si="18"/>
        <v>821.216560018503</v>
      </c>
      <c r="E1184" s="28" t="s">
        <v>6433</v>
      </c>
      <c r="F1184" s="24">
        <v>1065.2</v>
      </c>
    </row>
    <row r="1185" spans="1:6" s="11" customFormat="1" ht="12.75" customHeight="1">
      <c r="A1185" s="36" t="s">
        <v>2607</v>
      </c>
      <c r="B1185" s="36" t="s">
        <v>2608</v>
      </c>
      <c r="C1185" s="37" t="s">
        <v>286</v>
      </c>
      <c r="D1185" s="22">
        <f t="shared" si="18"/>
        <v>1034.0297586924678</v>
      </c>
      <c r="E1185" s="28" t="s">
        <v>6433</v>
      </c>
      <c r="F1185" s="24">
        <v>1341.24</v>
      </c>
    </row>
    <row r="1186" spans="1:6" s="11" customFormat="1" ht="12.75" customHeight="1">
      <c r="A1186" s="36" t="s">
        <v>2609</v>
      </c>
      <c r="B1186" s="36" t="s">
        <v>2610</v>
      </c>
      <c r="C1186" s="37" t="s">
        <v>286</v>
      </c>
      <c r="D1186" s="22">
        <f t="shared" si="18"/>
        <v>697.7411147945417</v>
      </c>
      <c r="E1186" s="28" t="s">
        <v>6433</v>
      </c>
      <c r="F1186" s="24">
        <v>905.04</v>
      </c>
    </row>
    <row r="1187" spans="1:6" s="11" customFormat="1" ht="12.75" customHeight="1">
      <c r="A1187" s="36" t="s">
        <v>169</v>
      </c>
      <c r="B1187" s="36" t="s">
        <v>2611</v>
      </c>
      <c r="C1187" s="37" t="s">
        <v>281</v>
      </c>
      <c r="D1187" s="22">
        <f t="shared" si="18"/>
        <v>1651.9466502197208</v>
      </c>
      <c r="E1187" s="28" t="s">
        <v>6433</v>
      </c>
      <c r="F1187" s="24">
        <v>2142.74</v>
      </c>
    </row>
    <row r="1188" spans="1:6" s="11" customFormat="1" ht="12.75" customHeight="1">
      <c r="A1188" s="36" t="s">
        <v>336</v>
      </c>
      <c r="B1188" s="36" t="s">
        <v>2612</v>
      </c>
      <c r="C1188" s="37" t="s">
        <v>286</v>
      </c>
      <c r="D1188" s="22">
        <f t="shared" si="18"/>
        <v>1219.4510831855678</v>
      </c>
      <c r="E1188" s="28" t="s">
        <v>6433</v>
      </c>
      <c r="F1188" s="24">
        <v>1581.75</v>
      </c>
    </row>
    <row r="1189" spans="1:6" s="11" customFormat="1" ht="12.75" customHeight="1">
      <c r="A1189" s="36" t="s">
        <v>2613</v>
      </c>
      <c r="B1189" s="36" t="s">
        <v>2614</v>
      </c>
      <c r="C1189" s="37" t="s">
        <v>286</v>
      </c>
      <c r="D1189" s="22">
        <f t="shared" si="18"/>
        <v>1624.9787988589935</v>
      </c>
      <c r="E1189" s="28" t="s">
        <v>6433</v>
      </c>
      <c r="F1189" s="24">
        <v>2107.76</v>
      </c>
    </row>
    <row r="1190" spans="1:6" s="11" customFormat="1" ht="12.75" customHeight="1">
      <c r="A1190" s="36" t="s">
        <v>2615</v>
      </c>
      <c r="B1190" s="36" t="s">
        <v>2616</v>
      </c>
      <c r="C1190" s="37" t="s">
        <v>286</v>
      </c>
      <c r="D1190" s="22">
        <f t="shared" si="18"/>
        <v>1656.549225194665</v>
      </c>
      <c r="E1190" s="28" t="s">
        <v>6433</v>
      </c>
      <c r="F1190" s="24">
        <v>2148.71</v>
      </c>
    </row>
    <row r="1191" spans="1:6" s="11" customFormat="1" ht="12.75" customHeight="1">
      <c r="A1191" s="36" t="s">
        <v>2617</v>
      </c>
      <c r="B1191" s="36" t="s">
        <v>2618</v>
      </c>
      <c r="C1191" s="37" t="s">
        <v>537</v>
      </c>
      <c r="D1191" s="22">
        <f t="shared" si="18"/>
        <v>366.35571659856606</v>
      </c>
      <c r="E1191" s="28" t="s">
        <v>6433</v>
      </c>
      <c r="F1191" s="24">
        <v>475.2</v>
      </c>
    </row>
    <row r="1192" spans="1:6" s="11" customFormat="1" ht="12.75" customHeight="1">
      <c r="A1192" s="36" t="s">
        <v>163</v>
      </c>
      <c r="B1192" s="36" t="s">
        <v>2619</v>
      </c>
      <c r="C1192" s="37" t="s">
        <v>281</v>
      </c>
      <c r="D1192" s="22">
        <f t="shared" si="18"/>
        <v>196.8005550844191</v>
      </c>
      <c r="E1192" s="28" t="s">
        <v>6433</v>
      </c>
      <c r="F1192" s="24">
        <v>255.27</v>
      </c>
    </row>
    <row r="1193" spans="1:6" s="11" customFormat="1" ht="12.75" customHeight="1">
      <c r="A1193" s="36" t="s">
        <v>2620</v>
      </c>
      <c r="B1193" s="36" t="s">
        <v>2621</v>
      </c>
      <c r="C1193" s="37" t="s">
        <v>281</v>
      </c>
      <c r="D1193" s="22">
        <f t="shared" si="18"/>
        <v>347.4520083262663</v>
      </c>
      <c r="E1193" s="28" t="s">
        <v>6433</v>
      </c>
      <c r="F1193" s="24">
        <v>450.68</v>
      </c>
    </row>
    <row r="1194" spans="1:6" s="11" customFormat="1" ht="12.75" customHeight="1">
      <c r="A1194" s="36" t="s">
        <v>2622</v>
      </c>
      <c r="B1194" s="36" t="s">
        <v>2623</v>
      </c>
      <c r="C1194" s="37" t="s">
        <v>281</v>
      </c>
      <c r="D1194" s="22">
        <f t="shared" si="18"/>
        <v>499.1288258422635</v>
      </c>
      <c r="E1194" s="28" t="s">
        <v>6433</v>
      </c>
      <c r="F1194" s="24">
        <v>647.42</v>
      </c>
    </row>
    <row r="1195" spans="1:6" s="11" customFormat="1" ht="12.75" customHeight="1">
      <c r="A1195" s="36" t="s">
        <v>164</v>
      </c>
      <c r="B1195" s="36" t="s">
        <v>2624</v>
      </c>
      <c r="C1195" s="37" t="s">
        <v>281</v>
      </c>
      <c r="D1195" s="22">
        <f t="shared" si="18"/>
        <v>596.708041014571</v>
      </c>
      <c r="E1195" s="28" t="s">
        <v>6433</v>
      </c>
      <c r="F1195" s="24">
        <v>773.99</v>
      </c>
    </row>
    <row r="1196" spans="1:6" s="11" customFormat="1" ht="12.75" customHeight="1">
      <c r="A1196" s="36" t="s">
        <v>2625</v>
      </c>
      <c r="B1196" s="36" t="s">
        <v>2626</v>
      </c>
      <c r="C1196" s="37" t="s">
        <v>281</v>
      </c>
      <c r="D1196" s="22">
        <f t="shared" si="18"/>
        <v>417.53141623621934</v>
      </c>
      <c r="E1196" s="28" t="s">
        <v>6433</v>
      </c>
      <c r="F1196" s="24">
        <v>541.58</v>
      </c>
    </row>
    <row r="1197" spans="1:6" s="11" customFormat="1" ht="12.75" customHeight="1">
      <c r="A1197" s="36" t="s">
        <v>165</v>
      </c>
      <c r="B1197" s="36" t="s">
        <v>2627</v>
      </c>
      <c r="C1197" s="37" t="s">
        <v>281</v>
      </c>
      <c r="D1197" s="22">
        <f t="shared" si="18"/>
        <v>639.727083493948</v>
      </c>
      <c r="E1197" s="28" t="s">
        <v>6433</v>
      </c>
      <c r="F1197" s="24">
        <v>829.79</v>
      </c>
    </row>
    <row r="1198" spans="1:6" s="11" customFormat="1" ht="12.75" customHeight="1">
      <c r="A1198" s="36" t="s">
        <v>2628</v>
      </c>
      <c r="B1198" s="36" t="s">
        <v>2629</v>
      </c>
      <c r="C1198" s="37" t="s">
        <v>281</v>
      </c>
      <c r="D1198" s="22">
        <f t="shared" si="18"/>
        <v>734.6388096523013</v>
      </c>
      <c r="E1198" s="28" t="s">
        <v>6433</v>
      </c>
      <c r="F1198" s="24">
        <v>952.9</v>
      </c>
    </row>
    <row r="1199" spans="1:6" s="11" customFormat="1" ht="12.75" customHeight="1">
      <c r="A1199" s="36" t="s">
        <v>2630</v>
      </c>
      <c r="B1199" s="36" t="s">
        <v>2631</v>
      </c>
      <c r="C1199" s="37" t="s">
        <v>281</v>
      </c>
      <c r="D1199" s="22">
        <f t="shared" si="18"/>
        <v>58.19905944028988</v>
      </c>
      <c r="E1199" s="28" t="s">
        <v>6433</v>
      </c>
      <c r="F1199" s="24">
        <v>75.49</v>
      </c>
    </row>
    <row r="1200" spans="1:6" s="11" customFormat="1" ht="12.75" customHeight="1">
      <c r="A1200" s="36" t="s">
        <v>2632</v>
      </c>
      <c r="B1200" s="36" t="s">
        <v>2633</v>
      </c>
      <c r="C1200" s="37" t="s">
        <v>281</v>
      </c>
      <c r="D1200" s="22">
        <f t="shared" si="18"/>
        <v>65.99336982499422</v>
      </c>
      <c r="E1200" s="28" t="s">
        <v>6433</v>
      </c>
      <c r="F1200" s="24">
        <v>85.6</v>
      </c>
    </row>
    <row r="1201" spans="1:6" s="11" customFormat="1" ht="12.75" customHeight="1">
      <c r="A1201" s="36" t="s">
        <v>2634</v>
      </c>
      <c r="B1201" s="36" t="s">
        <v>2635</v>
      </c>
      <c r="C1201" s="37" t="s">
        <v>281</v>
      </c>
      <c r="D1201" s="22">
        <f t="shared" si="18"/>
        <v>65.6695705805258</v>
      </c>
      <c r="E1201" s="28" t="s">
        <v>6433</v>
      </c>
      <c r="F1201" s="24">
        <v>85.18</v>
      </c>
    </row>
    <row r="1202" spans="1:6" s="11" customFormat="1" ht="12.75" customHeight="1">
      <c r="A1202" s="36" t="s">
        <v>2636</v>
      </c>
      <c r="B1202" s="36" t="s">
        <v>2637</v>
      </c>
      <c r="C1202" s="37" t="s">
        <v>281</v>
      </c>
      <c r="D1202" s="22">
        <f t="shared" si="18"/>
        <v>42.96507593863233</v>
      </c>
      <c r="E1202" s="28" t="s">
        <v>6433</v>
      </c>
      <c r="F1202" s="24">
        <v>55.73</v>
      </c>
    </row>
    <row r="1203" spans="1:6" s="11" customFormat="1" ht="12.75" customHeight="1">
      <c r="A1203" s="36" t="s">
        <v>76</v>
      </c>
      <c r="B1203" s="36" t="s">
        <v>2638</v>
      </c>
      <c r="C1203" s="37" t="s">
        <v>286</v>
      </c>
      <c r="D1203" s="22">
        <f t="shared" si="18"/>
        <v>244.214015881582</v>
      </c>
      <c r="E1203" s="28" t="s">
        <v>6433</v>
      </c>
      <c r="F1203" s="24">
        <v>316.77</v>
      </c>
    </row>
    <row r="1204" spans="1:6" s="11" customFormat="1" ht="12.75" customHeight="1">
      <c r="A1204" s="36" t="s">
        <v>2639</v>
      </c>
      <c r="B1204" s="36" t="s">
        <v>2640</v>
      </c>
      <c r="C1204" s="37" t="s">
        <v>281</v>
      </c>
      <c r="D1204" s="22">
        <f t="shared" si="18"/>
        <v>291.53496260889676</v>
      </c>
      <c r="E1204" s="28" t="s">
        <v>6433</v>
      </c>
      <c r="F1204" s="24">
        <v>378.15</v>
      </c>
    </row>
    <row r="1205" spans="1:6" s="11" customFormat="1" ht="12.75" customHeight="1">
      <c r="A1205" s="36" t="s">
        <v>2641</v>
      </c>
      <c r="B1205" s="36" t="s">
        <v>2642</v>
      </c>
      <c r="C1205" s="37" t="s">
        <v>415</v>
      </c>
      <c r="D1205" s="22">
        <f t="shared" si="18"/>
        <v>1888.2507131292884</v>
      </c>
      <c r="E1205" s="28" t="s">
        <v>6433</v>
      </c>
      <c r="F1205" s="24">
        <v>2449.25</v>
      </c>
    </row>
    <row r="1206" spans="1:6" s="11" customFormat="1" ht="12.75" customHeight="1">
      <c r="A1206" s="36" t="s">
        <v>2643</v>
      </c>
      <c r="B1206" s="36" t="s">
        <v>2644</v>
      </c>
      <c r="C1206" s="37" t="s">
        <v>415</v>
      </c>
      <c r="D1206" s="22">
        <f t="shared" si="18"/>
        <v>1189.044792228818</v>
      </c>
      <c r="E1206" s="28" t="s">
        <v>6433</v>
      </c>
      <c r="F1206" s="24">
        <v>1542.31</v>
      </c>
    </row>
    <row r="1207" spans="1:6" s="11" customFormat="1" ht="12.75" customHeight="1">
      <c r="A1207" s="36" t="s">
        <v>166</v>
      </c>
      <c r="B1207" s="36" t="s">
        <v>2645</v>
      </c>
      <c r="C1207" s="37" t="s">
        <v>415</v>
      </c>
      <c r="D1207" s="22">
        <f t="shared" si="18"/>
        <v>2133.6828309305374</v>
      </c>
      <c r="E1207" s="28" t="s">
        <v>6433</v>
      </c>
      <c r="F1207" s="24">
        <v>2767.6</v>
      </c>
    </row>
    <row r="1208" spans="1:6" s="11" customFormat="1" ht="12.75" customHeight="1">
      <c r="A1208" s="36" t="s">
        <v>2646</v>
      </c>
      <c r="B1208" s="36" t="s">
        <v>2647</v>
      </c>
      <c r="C1208" s="37" t="s">
        <v>281</v>
      </c>
      <c r="D1208" s="22">
        <f t="shared" si="18"/>
        <v>446.9277619304603</v>
      </c>
      <c r="E1208" s="28" t="s">
        <v>6433</v>
      </c>
      <c r="F1208" s="24">
        <v>579.71</v>
      </c>
    </row>
    <row r="1209" spans="1:6" s="11" customFormat="1" ht="12.75" customHeight="1">
      <c r="A1209" s="36" t="s">
        <v>2648</v>
      </c>
      <c r="B1209" s="36" t="s">
        <v>2649</v>
      </c>
      <c r="C1209" s="37" t="s">
        <v>281</v>
      </c>
      <c r="D1209" s="22">
        <f t="shared" si="18"/>
        <v>2089.507362578059</v>
      </c>
      <c r="E1209" s="28" t="s">
        <v>6433</v>
      </c>
      <c r="F1209" s="24">
        <v>2710.3</v>
      </c>
    </row>
    <row r="1210" spans="1:6" s="11" customFormat="1" ht="12.75" customHeight="1">
      <c r="A1210" s="36" t="s">
        <v>2650</v>
      </c>
      <c r="B1210" s="36" t="s">
        <v>2651</v>
      </c>
      <c r="C1210" s="37" t="s">
        <v>415</v>
      </c>
      <c r="D1210" s="22">
        <f t="shared" si="18"/>
        <v>1734.3458484311157</v>
      </c>
      <c r="E1210" s="28" t="s">
        <v>6433</v>
      </c>
      <c r="F1210" s="24">
        <v>2249.62</v>
      </c>
    </row>
    <row r="1211" spans="1:6" s="11" customFormat="1" ht="12.75" customHeight="1">
      <c r="A1211" s="36" t="s">
        <v>2652</v>
      </c>
      <c r="B1211" s="36" t="s">
        <v>2653</v>
      </c>
      <c r="C1211" s="37" t="s">
        <v>537</v>
      </c>
      <c r="D1211" s="22">
        <f t="shared" si="18"/>
        <v>366.35571659856606</v>
      </c>
      <c r="E1211" s="28" t="s">
        <v>6433</v>
      </c>
      <c r="F1211" s="24">
        <v>475.2</v>
      </c>
    </row>
    <row r="1212" spans="1:6" s="11" customFormat="1" ht="12.75" customHeight="1">
      <c r="A1212" s="36" t="s">
        <v>2654</v>
      </c>
      <c r="B1212" s="36" t="s">
        <v>2655</v>
      </c>
      <c r="C1212" s="37" t="s">
        <v>286</v>
      </c>
      <c r="D1212" s="22">
        <f t="shared" si="18"/>
        <v>1189.507362578059</v>
      </c>
      <c r="E1212" s="28" t="s">
        <v>6433</v>
      </c>
      <c r="F1212" s="24">
        <v>1542.91</v>
      </c>
    </row>
    <row r="1213" spans="1:6" s="11" customFormat="1" ht="12.75" customHeight="1">
      <c r="A1213" s="36" t="s">
        <v>2656</v>
      </c>
      <c r="B1213" s="36" t="s">
        <v>2657</v>
      </c>
      <c r="C1213" s="37" t="s">
        <v>401</v>
      </c>
      <c r="D1213" s="22">
        <f t="shared" si="18"/>
        <v>804.5408989283787</v>
      </c>
      <c r="E1213" s="28" t="s">
        <v>6433</v>
      </c>
      <c r="F1213" s="24">
        <v>1043.57</v>
      </c>
    </row>
    <row r="1214" spans="1:6" s="11" customFormat="1" ht="12.75" customHeight="1">
      <c r="A1214" s="36" t="s">
        <v>337</v>
      </c>
      <c r="B1214" s="36" t="s">
        <v>2658</v>
      </c>
      <c r="C1214" s="37" t="s">
        <v>281</v>
      </c>
      <c r="D1214" s="22">
        <f t="shared" si="18"/>
        <v>505.6356487549148</v>
      </c>
      <c r="E1214" s="28" t="s">
        <v>6433</v>
      </c>
      <c r="F1214" s="24">
        <v>655.86</v>
      </c>
    </row>
    <row r="1215" spans="1:6" s="11" customFormat="1" ht="12.75" customHeight="1">
      <c r="A1215" s="36" t="s">
        <v>2659</v>
      </c>
      <c r="B1215" s="36" t="s">
        <v>2660</v>
      </c>
      <c r="C1215" s="37" t="s">
        <v>281</v>
      </c>
      <c r="D1215" s="22">
        <f t="shared" si="18"/>
        <v>131.95590162670572</v>
      </c>
      <c r="E1215" s="28" t="s">
        <v>6433</v>
      </c>
      <c r="F1215" s="24">
        <v>171.16</v>
      </c>
    </row>
    <row r="1216" spans="1:6" s="11" customFormat="1" ht="12.75" customHeight="1">
      <c r="A1216" s="36" t="s">
        <v>2661</v>
      </c>
      <c r="B1216" s="36" t="s">
        <v>2662</v>
      </c>
      <c r="C1216" s="37" t="s">
        <v>281</v>
      </c>
      <c r="D1216" s="22">
        <f t="shared" si="18"/>
        <v>402.69832703723694</v>
      </c>
      <c r="E1216" s="28" t="s">
        <v>6433</v>
      </c>
      <c r="F1216" s="24">
        <v>522.34</v>
      </c>
    </row>
    <row r="1217" spans="1:6" s="11" customFormat="1" ht="12.75" customHeight="1">
      <c r="A1217" s="36" t="s">
        <v>2663</v>
      </c>
      <c r="B1217" s="36" t="s">
        <v>2664</v>
      </c>
      <c r="C1217" s="37" t="s">
        <v>281</v>
      </c>
      <c r="D1217" s="22">
        <f t="shared" si="18"/>
        <v>704.2402282013724</v>
      </c>
      <c r="E1217" s="28" t="s">
        <v>6433</v>
      </c>
      <c r="F1217" s="24">
        <v>913.47</v>
      </c>
    </row>
    <row r="1218" spans="1:6" s="11" customFormat="1" ht="12.75" customHeight="1">
      <c r="A1218" s="36" t="s">
        <v>2665</v>
      </c>
      <c r="B1218" s="36" t="s">
        <v>2666</v>
      </c>
      <c r="C1218" s="37" t="s">
        <v>281</v>
      </c>
      <c r="D1218" s="22">
        <f t="shared" si="18"/>
        <v>2160.565877727238</v>
      </c>
      <c r="E1218" s="28" t="s">
        <v>6433</v>
      </c>
      <c r="F1218" s="24">
        <v>2802.47</v>
      </c>
    </row>
    <row r="1219" spans="1:6" s="11" customFormat="1" ht="12.75" customHeight="1">
      <c r="A1219" s="36" t="s">
        <v>2667</v>
      </c>
      <c r="B1219" s="36" t="s">
        <v>2668</v>
      </c>
      <c r="C1219" s="37" t="s">
        <v>281</v>
      </c>
      <c r="D1219" s="22">
        <f t="shared" si="18"/>
        <v>789.5767481304449</v>
      </c>
      <c r="E1219" s="28" t="s">
        <v>6433</v>
      </c>
      <c r="F1219" s="24">
        <v>1024.16</v>
      </c>
    </row>
    <row r="1220" spans="1:6" s="11" customFormat="1" ht="12.75" customHeight="1">
      <c r="A1220" s="36" t="s">
        <v>2669</v>
      </c>
      <c r="B1220" s="36" t="s">
        <v>2670</v>
      </c>
      <c r="C1220" s="37" t="s">
        <v>281</v>
      </c>
      <c r="D1220" s="22">
        <f t="shared" si="18"/>
        <v>1040.1819443373681</v>
      </c>
      <c r="E1220" s="28" t="s">
        <v>6433</v>
      </c>
      <c r="F1220" s="24">
        <v>1349.22</v>
      </c>
    </row>
    <row r="1221" spans="1:6" s="11" customFormat="1" ht="12.75" customHeight="1">
      <c r="A1221" s="36" t="s">
        <v>2671</v>
      </c>
      <c r="B1221" s="36" t="s">
        <v>2672</v>
      </c>
      <c r="C1221" s="37" t="s">
        <v>281</v>
      </c>
      <c r="D1221" s="22">
        <f t="shared" si="18"/>
        <v>325.5724308071853</v>
      </c>
      <c r="E1221" s="28" t="s">
        <v>6433</v>
      </c>
      <c r="F1221" s="24">
        <v>422.3</v>
      </c>
    </row>
    <row r="1222" spans="1:6" s="11" customFormat="1" ht="12.75" customHeight="1">
      <c r="A1222" s="36" t="s">
        <v>122</v>
      </c>
      <c r="B1222" s="36" t="s">
        <v>2673</v>
      </c>
      <c r="C1222" s="37" t="s">
        <v>281</v>
      </c>
      <c r="D1222" s="22">
        <f t="shared" si="18"/>
        <v>431.56271682985124</v>
      </c>
      <c r="E1222" s="28" t="s">
        <v>6433</v>
      </c>
      <c r="F1222" s="24">
        <v>559.78</v>
      </c>
    </row>
    <row r="1223" spans="1:6" s="11" customFormat="1" ht="12.75" customHeight="1">
      <c r="A1223" s="36" t="s">
        <v>170</v>
      </c>
      <c r="B1223" s="36" t="s">
        <v>2674</v>
      </c>
      <c r="C1223" s="37" t="s">
        <v>281</v>
      </c>
      <c r="D1223" s="22">
        <f t="shared" si="18"/>
        <v>425.32572662092366</v>
      </c>
      <c r="E1223" s="28" t="s">
        <v>6433</v>
      </c>
      <c r="F1223" s="24">
        <v>551.69</v>
      </c>
    </row>
    <row r="1224" spans="1:6" s="11" customFormat="1" ht="12.75" customHeight="1">
      <c r="A1224" s="36" t="s">
        <v>2675</v>
      </c>
      <c r="B1224" s="36" t="s">
        <v>2676</v>
      </c>
      <c r="C1224" s="37" t="s">
        <v>281</v>
      </c>
      <c r="D1224" s="22">
        <f t="shared" si="18"/>
        <v>46.27245393570273</v>
      </c>
      <c r="E1224" s="28" t="s">
        <v>6433</v>
      </c>
      <c r="F1224" s="24">
        <v>60.02</v>
      </c>
    </row>
    <row r="1225" spans="1:6" s="11" customFormat="1" ht="12.75" customHeight="1">
      <c r="A1225" s="36" t="s">
        <v>2677</v>
      </c>
      <c r="B1225" s="36" t="s">
        <v>2678</v>
      </c>
      <c r="C1225" s="37" t="s">
        <v>281</v>
      </c>
      <c r="D1225" s="22">
        <f aca="true" t="shared" si="19" ref="D1225:D1288">F1225/$F$5</f>
        <v>62.77079639195128</v>
      </c>
      <c r="E1225" s="28" t="s">
        <v>6433</v>
      </c>
      <c r="F1225" s="24">
        <v>81.42</v>
      </c>
    </row>
    <row r="1226" spans="1:6" s="11" customFormat="1" ht="12.75" customHeight="1">
      <c r="A1226" s="36" t="s">
        <v>2679</v>
      </c>
      <c r="B1226" s="36" t="s">
        <v>2680</v>
      </c>
      <c r="C1226" s="37" t="s">
        <v>281</v>
      </c>
      <c r="D1226" s="22">
        <f t="shared" si="19"/>
        <v>293.39295351167993</v>
      </c>
      <c r="E1226" s="28" t="s">
        <v>6433</v>
      </c>
      <c r="F1226" s="24">
        <v>380.56</v>
      </c>
    </row>
    <row r="1227" spans="1:6" s="11" customFormat="1" ht="12.75" customHeight="1">
      <c r="A1227" s="36" t="s">
        <v>2681</v>
      </c>
      <c r="B1227" s="36" t="s">
        <v>2682</v>
      </c>
      <c r="C1227" s="37" t="s">
        <v>281</v>
      </c>
      <c r="D1227" s="22">
        <f t="shared" si="19"/>
        <v>51.83100763241077</v>
      </c>
      <c r="E1227" s="28" t="s">
        <v>6433</v>
      </c>
      <c r="F1227" s="24">
        <v>67.23</v>
      </c>
    </row>
    <row r="1228" spans="1:6" s="11" customFormat="1" ht="12.75" customHeight="1">
      <c r="A1228" s="36" t="s">
        <v>123</v>
      </c>
      <c r="B1228" s="36" t="s">
        <v>2683</v>
      </c>
      <c r="C1228" s="37" t="s">
        <v>281</v>
      </c>
      <c r="D1228" s="22">
        <f t="shared" si="19"/>
        <v>283.678976177627</v>
      </c>
      <c r="E1228" s="28" t="s">
        <v>6433</v>
      </c>
      <c r="F1228" s="24">
        <v>367.96</v>
      </c>
    </row>
    <row r="1229" spans="1:6" s="11" customFormat="1" ht="12.75" customHeight="1">
      <c r="A1229" s="36" t="s">
        <v>2684</v>
      </c>
      <c r="B1229" s="36" t="s">
        <v>2685</v>
      </c>
      <c r="C1229" s="37" t="s">
        <v>281</v>
      </c>
      <c r="D1229" s="22">
        <f t="shared" si="19"/>
        <v>540.7601572739187</v>
      </c>
      <c r="E1229" s="28" t="s">
        <v>6433</v>
      </c>
      <c r="F1229" s="24">
        <v>701.42</v>
      </c>
    </row>
    <row r="1230" spans="1:6" s="11" customFormat="1" ht="12.75" customHeight="1">
      <c r="A1230" s="36" t="s">
        <v>2686</v>
      </c>
      <c r="B1230" s="36" t="s">
        <v>2687</v>
      </c>
      <c r="C1230" s="37" t="s">
        <v>281</v>
      </c>
      <c r="D1230" s="22">
        <f t="shared" si="19"/>
        <v>295.53619612982806</v>
      </c>
      <c r="E1230" s="28" t="s">
        <v>6433</v>
      </c>
      <c r="F1230" s="24">
        <v>383.34</v>
      </c>
    </row>
    <row r="1231" spans="1:6" s="11" customFormat="1" ht="12.75" customHeight="1">
      <c r="A1231" s="36" t="s">
        <v>2688</v>
      </c>
      <c r="B1231" s="36" t="s">
        <v>2689</v>
      </c>
      <c r="C1231" s="37" t="s">
        <v>281</v>
      </c>
      <c r="D1231" s="22">
        <f t="shared" si="19"/>
        <v>288.2275846118264</v>
      </c>
      <c r="E1231" s="28" t="s">
        <v>6433</v>
      </c>
      <c r="F1231" s="24">
        <v>373.86</v>
      </c>
    </row>
    <row r="1232" spans="1:6" s="11" customFormat="1" ht="12.75" customHeight="1">
      <c r="A1232" s="36" t="s">
        <v>2690</v>
      </c>
      <c r="B1232" s="36" t="s">
        <v>2691</v>
      </c>
      <c r="C1232" s="37" t="s">
        <v>281</v>
      </c>
      <c r="D1232" s="22">
        <f t="shared" si="19"/>
        <v>316.96862231130984</v>
      </c>
      <c r="E1232" s="28" t="s">
        <v>6433</v>
      </c>
      <c r="F1232" s="24">
        <v>411.14</v>
      </c>
    </row>
    <row r="1233" spans="1:6" s="11" customFormat="1" ht="12.75" customHeight="1">
      <c r="A1233" s="36" t="s">
        <v>2692</v>
      </c>
      <c r="B1233" s="36" t="s">
        <v>2693</v>
      </c>
      <c r="C1233" s="37" t="s">
        <v>281</v>
      </c>
      <c r="D1233" s="22">
        <f t="shared" si="19"/>
        <v>123.73756842186417</v>
      </c>
      <c r="E1233" s="28" t="s">
        <v>6433</v>
      </c>
      <c r="F1233" s="24">
        <v>160.5</v>
      </c>
    </row>
    <row r="1234" spans="1:6" s="11" customFormat="1" ht="12.75" customHeight="1">
      <c r="A1234" s="36" t="s">
        <v>2694</v>
      </c>
      <c r="B1234" s="36" t="s">
        <v>2695</v>
      </c>
      <c r="C1234" s="37" t="s">
        <v>281</v>
      </c>
      <c r="D1234" s="22">
        <f t="shared" si="19"/>
        <v>159.9953742965076</v>
      </c>
      <c r="E1234" s="28" t="s">
        <v>6433</v>
      </c>
      <c r="F1234" s="24">
        <v>207.53</v>
      </c>
    </row>
    <row r="1235" spans="1:6" s="11" customFormat="1" ht="12.75" customHeight="1">
      <c r="A1235" s="36" t="s">
        <v>2696</v>
      </c>
      <c r="B1235" s="36" t="s">
        <v>2697</v>
      </c>
      <c r="C1235" s="37" t="s">
        <v>537</v>
      </c>
      <c r="D1235" s="22">
        <f t="shared" si="19"/>
        <v>366.35571659856606</v>
      </c>
      <c r="E1235" s="28" t="s">
        <v>6433</v>
      </c>
      <c r="F1235" s="24">
        <v>475.2</v>
      </c>
    </row>
    <row r="1236" spans="1:6" s="11" customFormat="1" ht="12.75" customHeight="1">
      <c r="A1236" s="36" t="s">
        <v>2698</v>
      </c>
      <c r="B1236" s="36" t="s">
        <v>2699</v>
      </c>
      <c r="C1236" s="37" t="s">
        <v>286</v>
      </c>
      <c r="D1236" s="22">
        <f t="shared" si="19"/>
        <v>6.275537738030993</v>
      </c>
      <c r="E1236" s="28" t="s">
        <v>6433</v>
      </c>
      <c r="F1236" s="24">
        <v>8.14</v>
      </c>
    </row>
    <row r="1237" spans="1:6" s="11" customFormat="1" ht="12.75" customHeight="1">
      <c r="A1237" s="36" t="s">
        <v>2700</v>
      </c>
      <c r="B1237" s="36" t="s">
        <v>2701</v>
      </c>
      <c r="C1237" s="37" t="s">
        <v>286</v>
      </c>
      <c r="D1237" s="22">
        <f t="shared" si="19"/>
        <v>3.6080487240767867</v>
      </c>
      <c r="E1237" s="28" t="s">
        <v>6433</v>
      </c>
      <c r="F1237" s="24">
        <v>4.68</v>
      </c>
    </row>
    <row r="1238" spans="1:6" s="11" customFormat="1" ht="12.75" customHeight="1">
      <c r="A1238" s="36" t="s">
        <v>2702</v>
      </c>
      <c r="B1238" s="36" t="s">
        <v>435</v>
      </c>
      <c r="C1238" s="37" t="s">
        <v>286</v>
      </c>
      <c r="D1238" s="22">
        <f t="shared" si="19"/>
        <v>2.351399275306453</v>
      </c>
      <c r="E1238" s="28" t="s">
        <v>6433</v>
      </c>
      <c r="F1238" s="24">
        <v>3.05</v>
      </c>
    </row>
    <row r="1239" spans="1:6" s="11" customFormat="1" ht="12.75" customHeight="1">
      <c r="A1239" s="36" t="s">
        <v>2703</v>
      </c>
      <c r="B1239" s="36" t="s">
        <v>626</v>
      </c>
      <c r="C1239" s="37" t="s">
        <v>537</v>
      </c>
      <c r="D1239" s="22">
        <f t="shared" si="19"/>
        <v>366.35571659856606</v>
      </c>
      <c r="E1239" s="28" t="s">
        <v>6433</v>
      </c>
      <c r="F1239" s="24">
        <v>475.2</v>
      </c>
    </row>
    <row r="1240" spans="1:6" s="11" customFormat="1" ht="12.75" customHeight="1">
      <c r="A1240" s="36" t="s">
        <v>2704</v>
      </c>
      <c r="B1240" s="36" t="s">
        <v>2705</v>
      </c>
      <c r="C1240" s="37" t="s">
        <v>281</v>
      </c>
      <c r="D1240" s="22">
        <f t="shared" si="19"/>
        <v>54.3211780124894</v>
      </c>
      <c r="E1240" s="28" t="s">
        <v>6433</v>
      </c>
      <c r="F1240" s="24">
        <v>70.46</v>
      </c>
    </row>
    <row r="1241" spans="1:6" s="11" customFormat="1" ht="12.75" customHeight="1">
      <c r="A1241" s="36" t="s">
        <v>2706</v>
      </c>
      <c r="B1241" s="36" t="s">
        <v>2707</v>
      </c>
      <c r="C1241" s="37" t="s">
        <v>281</v>
      </c>
      <c r="D1241" s="22">
        <f t="shared" si="19"/>
        <v>22.41924292652841</v>
      </c>
      <c r="E1241" s="28" t="s">
        <v>6433</v>
      </c>
      <c r="F1241" s="24">
        <v>29.08</v>
      </c>
    </row>
    <row r="1242" spans="1:6" s="11" customFormat="1" ht="12.75" customHeight="1">
      <c r="A1242" s="36" t="s">
        <v>2708</v>
      </c>
      <c r="B1242" s="36" t="s">
        <v>436</v>
      </c>
      <c r="C1242" s="37" t="s">
        <v>281</v>
      </c>
      <c r="D1242" s="22">
        <f t="shared" si="19"/>
        <v>5.296430498805027</v>
      </c>
      <c r="E1242" s="28" t="s">
        <v>6433</v>
      </c>
      <c r="F1242" s="24">
        <v>6.87</v>
      </c>
    </row>
    <row r="1243" spans="1:6" s="11" customFormat="1" ht="12.75" customHeight="1">
      <c r="A1243" s="36" t="s">
        <v>2709</v>
      </c>
      <c r="B1243" s="36" t="s">
        <v>437</v>
      </c>
      <c r="C1243" s="37" t="s">
        <v>281</v>
      </c>
      <c r="D1243" s="22">
        <f t="shared" si="19"/>
        <v>8.148947652455478</v>
      </c>
      <c r="E1243" s="28" t="s">
        <v>6433</v>
      </c>
      <c r="F1243" s="24">
        <v>10.57</v>
      </c>
    </row>
    <row r="1244" spans="1:6" s="11" customFormat="1" ht="12.75" customHeight="1">
      <c r="A1244" s="36" t="s">
        <v>2710</v>
      </c>
      <c r="B1244" s="36" t="s">
        <v>2711</v>
      </c>
      <c r="C1244" s="37" t="s">
        <v>281</v>
      </c>
      <c r="D1244" s="22">
        <f t="shared" si="19"/>
        <v>40.76786677973942</v>
      </c>
      <c r="E1244" s="28" t="s">
        <v>6433</v>
      </c>
      <c r="F1244" s="24">
        <v>52.88</v>
      </c>
    </row>
    <row r="1245" spans="1:6" s="11" customFormat="1" ht="12.75" customHeight="1">
      <c r="A1245" s="36" t="s">
        <v>2712</v>
      </c>
      <c r="B1245" s="36" t="s">
        <v>2713</v>
      </c>
      <c r="C1245" s="37" t="s">
        <v>281</v>
      </c>
      <c r="D1245" s="22">
        <f t="shared" si="19"/>
        <v>108.6500655307995</v>
      </c>
      <c r="E1245" s="28" t="s">
        <v>6433</v>
      </c>
      <c r="F1245" s="24">
        <v>140.93</v>
      </c>
    </row>
    <row r="1246" spans="1:6" s="11" customFormat="1" ht="12.75" customHeight="1">
      <c r="A1246" s="36" t="s">
        <v>2714</v>
      </c>
      <c r="B1246" s="36" t="s">
        <v>2715</v>
      </c>
      <c r="C1246" s="37" t="s">
        <v>281</v>
      </c>
      <c r="D1246" s="22">
        <f t="shared" si="19"/>
        <v>163.08688613059903</v>
      </c>
      <c r="E1246" s="28" t="s">
        <v>6433</v>
      </c>
      <c r="F1246" s="24">
        <v>211.54</v>
      </c>
    </row>
    <row r="1247" spans="1:6" s="11" customFormat="1" ht="12.75" customHeight="1">
      <c r="A1247" s="36" t="s">
        <v>2716</v>
      </c>
      <c r="B1247" s="36" t="s">
        <v>2717</v>
      </c>
      <c r="C1247" s="37" t="s">
        <v>281</v>
      </c>
      <c r="D1247" s="22">
        <f t="shared" si="19"/>
        <v>61.151800169609125</v>
      </c>
      <c r="E1247" s="28" t="s">
        <v>6433</v>
      </c>
      <c r="F1247" s="24">
        <v>79.32</v>
      </c>
    </row>
    <row r="1248" spans="1:6" s="11" customFormat="1" ht="12.75" customHeight="1">
      <c r="A1248" s="36" t="s">
        <v>2718</v>
      </c>
      <c r="B1248" s="36" t="s">
        <v>403</v>
      </c>
      <c r="C1248" s="37" t="s">
        <v>537</v>
      </c>
      <c r="D1248" s="22">
        <f t="shared" si="19"/>
        <v>366.35571659856606</v>
      </c>
      <c r="E1248" s="28" t="s">
        <v>6433</v>
      </c>
      <c r="F1248" s="24">
        <v>475.2</v>
      </c>
    </row>
    <row r="1249" spans="1:6" s="11" customFormat="1" ht="12.75" customHeight="1">
      <c r="A1249" s="36" t="s">
        <v>2719</v>
      </c>
      <c r="B1249" s="36" t="s">
        <v>2720</v>
      </c>
      <c r="C1249" s="37" t="s">
        <v>281</v>
      </c>
      <c r="D1249" s="22">
        <f t="shared" si="19"/>
        <v>109.63688227584613</v>
      </c>
      <c r="E1249" s="28" t="s">
        <v>6433</v>
      </c>
      <c r="F1249" s="24">
        <v>142.21</v>
      </c>
    </row>
    <row r="1250" spans="1:6" s="11" customFormat="1" ht="12.75" customHeight="1">
      <c r="A1250" s="36" t="s">
        <v>2721</v>
      </c>
      <c r="B1250" s="36" t="s">
        <v>2722</v>
      </c>
      <c r="C1250" s="37" t="s">
        <v>281</v>
      </c>
      <c r="D1250" s="22">
        <f t="shared" si="19"/>
        <v>37.47590779431039</v>
      </c>
      <c r="E1250" s="28" t="s">
        <v>6433</v>
      </c>
      <c r="F1250" s="24">
        <v>48.61</v>
      </c>
    </row>
    <row r="1251" spans="1:6" s="11" customFormat="1" ht="12.75" customHeight="1">
      <c r="A1251" s="36" t="s">
        <v>2723</v>
      </c>
      <c r="B1251" s="36" t="s">
        <v>438</v>
      </c>
      <c r="C1251" s="37" t="s">
        <v>281</v>
      </c>
      <c r="D1251" s="22">
        <f t="shared" si="19"/>
        <v>18.10191966694935</v>
      </c>
      <c r="E1251" s="28" t="s">
        <v>6433</v>
      </c>
      <c r="F1251" s="24">
        <v>23.48</v>
      </c>
    </row>
    <row r="1252" spans="1:6" s="11" customFormat="1" ht="12.75" customHeight="1">
      <c r="A1252" s="36" t="s">
        <v>2724</v>
      </c>
      <c r="B1252" s="36" t="s">
        <v>439</v>
      </c>
      <c r="C1252" s="37" t="s">
        <v>281</v>
      </c>
      <c r="D1252" s="22">
        <f t="shared" si="19"/>
        <v>18.10191966694935</v>
      </c>
      <c r="E1252" s="28" t="s">
        <v>6433</v>
      </c>
      <c r="F1252" s="24">
        <v>23.48</v>
      </c>
    </row>
    <row r="1253" spans="1:6" s="11" customFormat="1" ht="12.75" customHeight="1">
      <c r="A1253" s="36" t="s">
        <v>2725</v>
      </c>
      <c r="B1253" s="36" t="s">
        <v>2726</v>
      </c>
      <c r="C1253" s="37" t="s">
        <v>281</v>
      </c>
      <c r="D1253" s="22">
        <f t="shared" si="19"/>
        <v>144.86932387633954</v>
      </c>
      <c r="E1253" s="28" t="s">
        <v>6433</v>
      </c>
      <c r="F1253" s="24">
        <v>187.91</v>
      </c>
    </row>
    <row r="1254" spans="1:6" s="11" customFormat="1" ht="12.75" customHeight="1">
      <c r="A1254" s="36" t="s">
        <v>2727</v>
      </c>
      <c r="B1254" s="36" t="s">
        <v>2728</v>
      </c>
      <c r="C1254" s="37" t="s">
        <v>281</v>
      </c>
      <c r="D1254" s="22">
        <f t="shared" si="19"/>
        <v>144.86932387633954</v>
      </c>
      <c r="E1254" s="28" t="s">
        <v>6433</v>
      </c>
      <c r="F1254" s="24">
        <v>187.91</v>
      </c>
    </row>
    <row r="1255" spans="1:6" s="11" customFormat="1" ht="12.75" customHeight="1">
      <c r="A1255" s="36" t="s">
        <v>2729</v>
      </c>
      <c r="B1255" s="36" t="s">
        <v>2730</v>
      </c>
      <c r="C1255" s="37" t="s">
        <v>281</v>
      </c>
      <c r="D1255" s="22">
        <f t="shared" si="19"/>
        <v>188.3278081874952</v>
      </c>
      <c r="E1255" s="28" t="s">
        <v>6433</v>
      </c>
      <c r="F1255" s="24">
        <v>244.28</v>
      </c>
    </row>
    <row r="1256" spans="1:6" s="11" customFormat="1" ht="12.75" customHeight="1">
      <c r="A1256" s="36" t="s">
        <v>2731</v>
      </c>
      <c r="B1256" s="36" t="s">
        <v>2732</v>
      </c>
      <c r="C1256" s="37" t="s">
        <v>281</v>
      </c>
      <c r="D1256" s="22">
        <f t="shared" si="19"/>
        <v>90.54043635802945</v>
      </c>
      <c r="E1256" s="28" t="s">
        <v>6433</v>
      </c>
      <c r="F1256" s="24">
        <v>117.44</v>
      </c>
    </row>
    <row r="1257" spans="1:6" s="11" customFormat="1" ht="12.75" customHeight="1">
      <c r="A1257" s="36" t="s">
        <v>2733</v>
      </c>
      <c r="B1257" s="36" t="s">
        <v>2734</v>
      </c>
      <c r="C1257" s="37" t="s">
        <v>537</v>
      </c>
      <c r="D1257" s="22">
        <f t="shared" si="19"/>
        <v>366.35571659856606</v>
      </c>
      <c r="E1257" s="28" t="s">
        <v>6433</v>
      </c>
      <c r="F1257" s="24">
        <v>475.2</v>
      </c>
    </row>
    <row r="1258" spans="1:6" s="11" customFormat="1" ht="12.75" customHeight="1">
      <c r="A1258" s="36" t="s">
        <v>2735</v>
      </c>
      <c r="B1258" s="36" t="s">
        <v>2736</v>
      </c>
      <c r="C1258" s="37" t="s">
        <v>281</v>
      </c>
      <c r="D1258" s="22">
        <f t="shared" si="19"/>
        <v>211.6413537892221</v>
      </c>
      <c r="E1258" s="28" t="s">
        <v>6433</v>
      </c>
      <c r="F1258" s="24">
        <v>274.52</v>
      </c>
    </row>
    <row r="1259" spans="1:6" s="11" customFormat="1" ht="12.75" customHeight="1">
      <c r="A1259" s="36" t="s">
        <v>2737</v>
      </c>
      <c r="B1259" s="36" t="s">
        <v>2738</v>
      </c>
      <c r="C1259" s="37" t="s">
        <v>281</v>
      </c>
      <c r="D1259" s="22">
        <f t="shared" si="19"/>
        <v>239.95065916274768</v>
      </c>
      <c r="E1259" s="28" t="s">
        <v>6433</v>
      </c>
      <c r="F1259" s="24">
        <v>311.24</v>
      </c>
    </row>
    <row r="1260" spans="1:6" s="11" customFormat="1" ht="12.75" customHeight="1">
      <c r="A1260" s="36" t="s">
        <v>2739</v>
      </c>
      <c r="B1260" s="36" t="s">
        <v>2740</v>
      </c>
      <c r="C1260" s="37" t="s">
        <v>281</v>
      </c>
      <c r="D1260" s="22">
        <f t="shared" si="19"/>
        <v>306.3757613136998</v>
      </c>
      <c r="E1260" s="28" t="s">
        <v>6433</v>
      </c>
      <c r="F1260" s="24">
        <v>397.4</v>
      </c>
    </row>
    <row r="1261" spans="1:6" s="11" customFormat="1" ht="12.75" customHeight="1">
      <c r="A1261" s="36" t="s">
        <v>2741</v>
      </c>
      <c r="B1261" s="36" t="s">
        <v>2742</v>
      </c>
      <c r="C1261" s="37" t="s">
        <v>281</v>
      </c>
      <c r="D1261" s="22">
        <f t="shared" si="19"/>
        <v>31.10785598643127</v>
      </c>
      <c r="E1261" s="28" t="s">
        <v>6433</v>
      </c>
      <c r="F1261" s="24">
        <v>40.35</v>
      </c>
    </row>
    <row r="1262" spans="1:6" s="11" customFormat="1" ht="12.75" customHeight="1">
      <c r="A1262" s="36" t="s">
        <v>2743</v>
      </c>
      <c r="B1262" s="36" t="s">
        <v>2744</v>
      </c>
      <c r="C1262" s="37" t="s">
        <v>281</v>
      </c>
      <c r="D1262" s="22">
        <f t="shared" si="19"/>
        <v>86.33104617993988</v>
      </c>
      <c r="E1262" s="28" t="s">
        <v>6433</v>
      </c>
      <c r="F1262" s="24">
        <v>111.98</v>
      </c>
    </row>
    <row r="1263" spans="1:6" s="11" customFormat="1" ht="12.75" customHeight="1">
      <c r="A1263" s="36" t="s">
        <v>2745</v>
      </c>
      <c r="B1263" s="36" t="s">
        <v>2746</v>
      </c>
      <c r="C1263" s="37" t="s">
        <v>281</v>
      </c>
      <c r="D1263" s="22">
        <f t="shared" si="19"/>
        <v>16.189962223421478</v>
      </c>
      <c r="E1263" s="28" t="s">
        <v>6433</v>
      </c>
      <c r="F1263" s="24">
        <v>21</v>
      </c>
    </row>
    <row r="1264" spans="1:6" s="11" customFormat="1" ht="12.75" customHeight="1">
      <c r="A1264" s="36" t="s">
        <v>2747</v>
      </c>
      <c r="B1264" s="36" t="s">
        <v>2748</v>
      </c>
      <c r="C1264" s="37" t="s">
        <v>281</v>
      </c>
      <c r="D1264" s="22">
        <f t="shared" si="19"/>
        <v>37.16752756148331</v>
      </c>
      <c r="E1264" s="28" t="s">
        <v>6433</v>
      </c>
      <c r="F1264" s="24">
        <v>48.21</v>
      </c>
    </row>
    <row r="1265" spans="1:6" s="11" customFormat="1" ht="12.75" customHeight="1">
      <c r="A1265" s="36" t="s">
        <v>2749</v>
      </c>
      <c r="B1265" s="36" t="s">
        <v>2750</v>
      </c>
      <c r="C1265" s="37" t="s">
        <v>281</v>
      </c>
      <c r="D1265" s="22">
        <f t="shared" si="19"/>
        <v>211.14023591087812</v>
      </c>
      <c r="E1265" s="28" t="s">
        <v>6433</v>
      </c>
      <c r="F1265" s="24">
        <v>273.87</v>
      </c>
    </row>
    <row r="1266" spans="1:6" s="11" customFormat="1" ht="12.75" customHeight="1">
      <c r="A1266" s="36" t="s">
        <v>2751</v>
      </c>
      <c r="B1266" s="36" t="s">
        <v>2752</v>
      </c>
      <c r="C1266" s="37" t="s">
        <v>415</v>
      </c>
      <c r="D1266" s="22">
        <f t="shared" si="19"/>
        <v>144.5455246318711</v>
      </c>
      <c r="E1266" s="28" t="s">
        <v>6433</v>
      </c>
      <c r="F1266" s="24">
        <v>187.49</v>
      </c>
    </row>
    <row r="1267" spans="1:6" s="11" customFormat="1" ht="12.75" customHeight="1">
      <c r="A1267" s="36" t="s">
        <v>2753</v>
      </c>
      <c r="B1267" s="36" t="s">
        <v>2754</v>
      </c>
      <c r="C1267" s="37" t="s">
        <v>281</v>
      </c>
      <c r="D1267" s="22">
        <f t="shared" si="19"/>
        <v>75.95405134530877</v>
      </c>
      <c r="E1267" s="28" t="s">
        <v>6433</v>
      </c>
      <c r="F1267" s="24">
        <v>98.52</v>
      </c>
    </row>
    <row r="1268" spans="1:6" s="11" customFormat="1" ht="12.75" customHeight="1">
      <c r="A1268" s="36" t="s">
        <v>2755</v>
      </c>
      <c r="B1268" s="36" t="s">
        <v>2756</v>
      </c>
      <c r="C1268" s="37" t="s">
        <v>281</v>
      </c>
      <c r="D1268" s="22">
        <f t="shared" si="19"/>
        <v>24.547066533035235</v>
      </c>
      <c r="E1268" s="28" t="s">
        <v>6433</v>
      </c>
      <c r="F1268" s="24">
        <v>31.84</v>
      </c>
    </row>
    <row r="1269" spans="1:6" s="11" customFormat="1" ht="12.75" customHeight="1">
      <c r="A1269" s="36" t="s">
        <v>2757</v>
      </c>
      <c r="B1269" s="36" t="s">
        <v>2758</v>
      </c>
      <c r="C1269" s="37" t="s">
        <v>281</v>
      </c>
      <c r="D1269" s="22">
        <f t="shared" si="19"/>
        <v>36.21154883971938</v>
      </c>
      <c r="E1269" s="28" t="s">
        <v>6433</v>
      </c>
      <c r="F1269" s="24">
        <v>46.97</v>
      </c>
    </row>
    <row r="1270" spans="1:6" s="11" customFormat="1" ht="12.75" customHeight="1">
      <c r="A1270" s="36" t="s">
        <v>2759</v>
      </c>
      <c r="B1270" s="36" t="s">
        <v>2760</v>
      </c>
      <c r="C1270" s="37" t="s">
        <v>281</v>
      </c>
      <c r="D1270" s="22">
        <f t="shared" si="19"/>
        <v>130.68383316629405</v>
      </c>
      <c r="E1270" s="28" t="s">
        <v>6433</v>
      </c>
      <c r="F1270" s="24">
        <v>169.51</v>
      </c>
    </row>
    <row r="1271" spans="1:6" s="11" customFormat="1" ht="12.75" customHeight="1">
      <c r="A1271" s="36" t="s">
        <v>2761</v>
      </c>
      <c r="B1271" s="36" t="s">
        <v>2762</v>
      </c>
      <c r="C1271" s="37" t="s">
        <v>281</v>
      </c>
      <c r="D1271" s="22">
        <f t="shared" si="19"/>
        <v>85.0512682137075</v>
      </c>
      <c r="E1271" s="28" t="s">
        <v>6433</v>
      </c>
      <c r="F1271" s="24">
        <v>110.32</v>
      </c>
    </row>
    <row r="1272" spans="1:6" s="11" customFormat="1" ht="12.75" customHeight="1">
      <c r="A1272" s="36" t="s">
        <v>101</v>
      </c>
      <c r="B1272" s="36" t="s">
        <v>2763</v>
      </c>
      <c r="C1272" s="37" t="s">
        <v>281</v>
      </c>
      <c r="D1272" s="22">
        <f t="shared" si="19"/>
        <v>918.7880656849896</v>
      </c>
      <c r="E1272" s="28" t="s">
        <v>6433</v>
      </c>
      <c r="F1272" s="24">
        <v>1191.76</v>
      </c>
    </row>
    <row r="1273" spans="1:6" s="11" customFormat="1" ht="12.75" customHeight="1">
      <c r="A1273" s="36" t="s">
        <v>2764</v>
      </c>
      <c r="B1273" s="36" t="s">
        <v>2765</v>
      </c>
      <c r="C1273" s="37" t="s">
        <v>281</v>
      </c>
      <c r="D1273" s="22">
        <f t="shared" si="19"/>
        <v>287.9654614139234</v>
      </c>
      <c r="E1273" s="28" t="s">
        <v>6433</v>
      </c>
      <c r="F1273" s="24">
        <v>373.52</v>
      </c>
    </row>
    <row r="1274" spans="1:6" s="11" customFormat="1" ht="12.75" customHeight="1">
      <c r="A1274" s="36" t="s">
        <v>2766</v>
      </c>
      <c r="B1274" s="36" t="s">
        <v>2767</v>
      </c>
      <c r="C1274" s="37" t="s">
        <v>281</v>
      </c>
      <c r="D1274" s="22">
        <f t="shared" si="19"/>
        <v>75.38354791457868</v>
      </c>
      <c r="E1274" s="28" t="s">
        <v>6433</v>
      </c>
      <c r="F1274" s="24">
        <v>97.78</v>
      </c>
    </row>
    <row r="1275" spans="1:6" s="11" customFormat="1" ht="12.75" customHeight="1">
      <c r="A1275" s="36" t="s">
        <v>2768</v>
      </c>
      <c r="B1275" s="36" t="s">
        <v>2769</v>
      </c>
      <c r="C1275" s="37" t="s">
        <v>281</v>
      </c>
      <c r="D1275" s="22">
        <f t="shared" si="19"/>
        <v>120.04471513375994</v>
      </c>
      <c r="E1275" s="28" t="s">
        <v>6433</v>
      </c>
      <c r="F1275" s="24">
        <v>155.71</v>
      </c>
    </row>
    <row r="1276" spans="1:6" s="11" customFormat="1" ht="12.75" customHeight="1">
      <c r="A1276" s="36" t="s">
        <v>2770</v>
      </c>
      <c r="B1276" s="36" t="s">
        <v>2771</v>
      </c>
      <c r="C1276" s="37" t="s">
        <v>281</v>
      </c>
      <c r="D1276" s="22">
        <f t="shared" si="19"/>
        <v>44.106082800092516</v>
      </c>
      <c r="E1276" s="28" t="s">
        <v>6433</v>
      </c>
      <c r="F1276" s="24">
        <v>57.21</v>
      </c>
    </row>
    <row r="1277" spans="1:6" s="11" customFormat="1" ht="12.75" customHeight="1">
      <c r="A1277" s="36" t="s">
        <v>2772</v>
      </c>
      <c r="B1277" s="36" t="s">
        <v>2773</v>
      </c>
      <c r="C1277" s="37" t="s">
        <v>281</v>
      </c>
      <c r="D1277" s="22">
        <f t="shared" si="19"/>
        <v>36.37344846195359</v>
      </c>
      <c r="E1277" s="28" t="s">
        <v>6433</v>
      </c>
      <c r="F1277" s="24">
        <v>47.18</v>
      </c>
    </row>
    <row r="1278" spans="1:6" s="11" customFormat="1" ht="12.75" customHeight="1">
      <c r="A1278" s="36" t="s">
        <v>2774</v>
      </c>
      <c r="B1278" s="36" t="s">
        <v>2775</v>
      </c>
      <c r="C1278" s="37" t="s">
        <v>537</v>
      </c>
      <c r="D1278" s="22">
        <f t="shared" si="19"/>
        <v>366.35571659856606</v>
      </c>
      <c r="E1278" s="28" t="s">
        <v>6433</v>
      </c>
      <c r="F1278" s="24">
        <v>475.2</v>
      </c>
    </row>
    <row r="1279" spans="1:6" s="11" customFormat="1" ht="12.75" customHeight="1">
      <c r="A1279" s="36" t="s">
        <v>2776</v>
      </c>
      <c r="B1279" s="36" t="s">
        <v>2777</v>
      </c>
      <c r="C1279" s="37" t="s">
        <v>281</v>
      </c>
      <c r="D1279" s="22">
        <f t="shared" si="19"/>
        <v>350.93670495721227</v>
      </c>
      <c r="E1279" s="28" t="s">
        <v>6433</v>
      </c>
      <c r="F1279" s="24">
        <v>455.2</v>
      </c>
    </row>
    <row r="1280" spans="1:6" s="11" customFormat="1" ht="12.75" customHeight="1">
      <c r="A1280" s="36" t="s">
        <v>2778</v>
      </c>
      <c r="B1280" s="36" t="s">
        <v>2779</v>
      </c>
      <c r="C1280" s="37" t="s">
        <v>281</v>
      </c>
      <c r="D1280" s="22">
        <f t="shared" si="19"/>
        <v>44.13692082337523</v>
      </c>
      <c r="E1280" s="28" t="s">
        <v>6433</v>
      </c>
      <c r="F1280" s="24">
        <v>57.25</v>
      </c>
    </row>
    <row r="1281" spans="1:6" s="11" customFormat="1" ht="12.75" customHeight="1">
      <c r="A1281" s="36" t="s">
        <v>2780</v>
      </c>
      <c r="B1281" s="36" t="s">
        <v>2781</v>
      </c>
      <c r="C1281" s="37" t="s">
        <v>281</v>
      </c>
      <c r="D1281" s="22">
        <f t="shared" si="19"/>
        <v>19.844267982422327</v>
      </c>
      <c r="E1281" s="28" t="s">
        <v>6433</v>
      </c>
      <c r="F1281" s="24">
        <v>25.74</v>
      </c>
    </row>
    <row r="1282" spans="1:6" s="11" customFormat="1" ht="12.75" customHeight="1">
      <c r="A1282" s="36" t="s">
        <v>2782</v>
      </c>
      <c r="B1282" s="36" t="s">
        <v>2783</v>
      </c>
      <c r="C1282" s="37" t="s">
        <v>281</v>
      </c>
      <c r="D1282" s="22">
        <f t="shared" si="19"/>
        <v>25.387402667489017</v>
      </c>
      <c r="E1282" s="28" t="s">
        <v>6433</v>
      </c>
      <c r="F1282" s="24">
        <v>32.93</v>
      </c>
    </row>
    <row r="1283" spans="1:6" s="11" customFormat="1" ht="12.75" customHeight="1">
      <c r="A1283" s="36" t="s">
        <v>2784</v>
      </c>
      <c r="B1283" s="36" t="s">
        <v>2785</v>
      </c>
      <c r="C1283" s="37" t="s">
        <v>281</v>
      </c>
      <c r="D1283" s="22">
        <f t="shared" si="19"/>
        <v>15.203145478374836</v>
      </c>
      <c r="E1283" s="28" t="s">
        <v>6433</v>
      </c>
      <c r="F1283" s="24">
        <v>19.72</v>
      </c>
    </row>
    <row r="1284" spans="1:6" s="11" customFormat="1" ht="12.75" customHeight="1">
      <c r="A1284" s="36" t="s">
        <v>2786</v>
      </c>
      <c r="B1284" s="36" t="s">
        <v>2787</v>
      </c>
      <c r="C1284" s="37" t="s">
        <v>281</v>
      </c>
      <c r="D1284" s="22">
        <f t="shared" si="19"/>
        <v>193.41608202914193</v>
      </c>
      <c r="E1284" s="28" t="s">
        <v>6433</v>
      </c>
      <c r="F1284" s="24">
        <v>250.88</v>
      </c>
    </row>
    <row r="1285" spans="1:6" s="11" customFormat="1" ht="12.75" customHeight="1">
      <c r="A1285" s="36" t="s">
        <v>2788</v>
      </c>
      <c r="B1285" s="36" t="s">
        <v>2789</v>
      </c>
      <c r="C1285" s="37" t="s">
        <v>281</v>
      </c>
      <c r="D1285" s="22">
        <f t="shared" si="19"/>
        <v>115.28795004240229</v>
      </c>
      <c r="E1285" s="28" t="s">
        <v>6433</v>
      </c>
      <c r="F1285" s="24">
        <v>149.54</v>
      </c>
    </row>
    <row r="1286" spans="1:6" s="11" customFormat="1" ht="12.75" customHeight="1">
      <c r="A1286" s="36" t="s">
        <v>2790</v>
      </c>
      <c r="B1286" s="36" t="s">
        <v>2791</v>
      </c>
      <c r="C1286" s="37" t="s">
        <v>281</v>
      </c>
      <c r="D1286" s="22">
        <f t="shared" si="19"/>
        <v>25.140698481227354</v>
      </c>
      <c r="E1286" s="28" t="s">
        <v>6433</v>
      </c>
      <c r="F1286" s="24">
        <v>32.61</v>
      </c>
    </row>
    <row r="1287" spans="1:6" s="11" customFormat="1" ht="12.75" customHeight="1">
      <c r="A1287" s="36" t="s">
        <v>2792</v>
      </c>
      <c r="B1287" s="36" t="s">
        <v>2793</v>
      </c>
      <c r="C1287" s="37" t="s">
        <v>286</v>
      </c>
      <c r="D1287" s="22">
        <f t="shared" si="19"/>
        <v>8.858222187957752</v>
      </c>
      <c r="E1287" s="28" t="s">
        <v>6433</v>
      </c>
      <c r="F1287" s="24">
        <v>11.49</v>
      </c>
    </row>
    <row r="1288" spans="1:6" s="11" customFormat="1" ht="12.75" customHeight="1">
      <c r="A1288" s="36" t="s">
        <v>2794</v>
      </c>
      <c r="B1288" s="36" t="s">
        <v>2795</v>
      </c>
      <c r="C1288" s="37" t="s">
        <v>286</v>
      </c>
      <c r="D1288" s="22">
        <f t="shared" si="19"/>
        <v>2.844807647829774</v>
      </c>
      <c r="E1288" s="28" t="s">
        <v>6433</v>
      </c>
      <c r="F1288" s="24">
        <v>3.69</v>
      </c>
    </row>
    <row r="1289" spans="1:6" s="11" customFormat="1" ht="12.75" customHeight="1">
      <c r="A1289" s="36" t="s">
        <v>2796</v>
      </c>
      <c r="B1289" s="36" t="s">
        <v>2797</v>
      </c>
      <c r="C1289" s="37" t="s">
        <v>401</v>
      </c>
      <c r="D1289" s="22">
        <f aca="true" t="shared" si="20" ref="D1289:D1352">F1289/$F$5</f>
        <v>7.054197825919359</v>
      </c>
      <c r="E1289" s="28" t="s">
        <v>6433</v>
      </c>
      <c r="F1289" s="24">
        <v>9.15</v>
      </c>
    </row>
    <row r="1290" spans="1:6" s="11" customFormat="1" ht="12.75" customHeight="1">
      <c r="A1290" s="36" t="s">
        <v>2798</v>
      </c>
      <c r="B1290" s="36" t="s">
        <v>440</v>
      </c>
      <c r="C1290" s="37" t="s">
        <v>286</v>
      </c>
      <c r="D1290" s="22">
        <f t="shared" si="20"/>
        <v>3.9164289569038626</v>
      </c>
      <c r="E1290" s="28" t="s">
        <v>6433</v>
      </c>
      <c r="F1290" s="24">
        <v>5.08</v>
      </c>
    </row>
    <row r="1291" spans="1:6" s="11" customFormat="1" ht="12.75" customHeight="1">
      <c r="A1291" s="36" t="s">
        <v>2799</v>
      </c>
      <c r="B1291" s="36" t="s">
        <v>2800</v>
      </c>
      <c r="C1291" s="37" t="s">
        <v>286</v>
      </c>
      <c r="D1291" s="22">
        <f t="shared" si="20"/>
        <v>60.4271066224655</v>
      </c>
      <c r="E1291" s="28" t="s">
        <v>6433</v>
      </c>
      <c r="F1291" s="24">
        <v>78.38</v>
      </c>
    </row>
    <row r="1292" spans="1:6" s="11" customFormat="1" ht="12.75" customHeight="1">
      <c r="A1292" s="36" t="s">
        <v>2801</v>
      </c>
      <c r="B1292" s="36" t="s">
        <v>2802</v>
      </c>
      <c r="C1292" s="37" t="s">
        <v>286</v>
      </c>
      <c r="D1292" s="22">
        <f t="shared" si="20"/>
        <v>54.8222958908334</v>
      </c>
      <c r="E1292" s="28" t="s">
        <v>6433</v>
      </c>
      <c r="F1292" s="24">
        <v>71.11</v>
      </c>
    </row>
    <row r="1293" spans="1:6" s="11" customFormat="1" ht="12.75" customHeight="1">
      <c r="A1293" s="36" t="s">
        <v>2803</v>
      </c>
      <c r="B1293" s="36" t="s">
        <v>2804</v>
      </c>
      <c r="C1293" s="37" t="s">
        <v>537</v>
      </c>
      <c r="D1293" s="22">
        <f t="shared" si="20"/>
        <v>366.35571659856606</v>
      </c>
      <c r="E1293" s="28" t="s">
        <v>6433</v>
      </c>
      <c r="F1293" s="24">
        <v>475.2</v>
      </c>
    </row>
    <row r="1294" spans="1:6" s="11" customFormat="1" ht="12.75" customHeight="1">
      <c r="A1294" s="36" t="s">
        <v>2805</v>
      </c>
      <c r="B1294" s="36" t="s">
        <v>2806</v>
      </c>
      <c r="C1294" s="37" t="s">
        <v>281</v>
      </c>
      <c r="D1294" s="22">
        <f t="shared" si="20"/>
        <v>27.892992059209007</v>
      </c>
      <c r="E1294" s="28" t="s">
        <v>6433</v>
      </c>
      <c r="F1294" s="24">
        <v>36.18</v>
      </c>
    </row>
    <row r="1295" spans="1:6" s="11" customFormat="1" ht="12.75" customHeight="1">
      <c r="A1295" s="36" t="s">
        <v>2807</v>
      </c>
      <c r="B1295" s="36" t="s">
        <v>2808</v>
      </c>
      <c r="C1295" s="37" t="s">
        <v>281</v>
      </c>
      <c r="D1295" s="22">
        <f t="shared" si="20"/>
        <v>9.806491403901012</v>
      </c>
      <c r="E1295" s="28" t="s">
        <v>6433</v>
      </c>
      <c r="F1295" s="24">
        <v>12.72</v>
      </c>
    </row>
    <row r="1296" spans="1:6" s="11" customFormat="1" ht="12.75" customHeight="1">
      <c r="A1296" s="36" t="s">
        <v>2809</v>
      </c>
      <c r="B1296" s="36" t="s">
        <v>2810</v>
      </c>
      <c r="C1296" s="37" t="s">
        <v>281</v>
      </c>
      <c r="D1296" s="22">
        <f t="shared" si="20"/>
        <v>38.15434430652996</v>
      </c>
      <c r="E1296" s="28" t="s">
        <v>6433</v>
      </c>
      <c r="F1296" s="24">
        <v>49.49</v>
      </c>
    </row>
    <row r="1297" spans="1:6" s="11" customFormat="1" ht="12.75" customHeight="1">
      <c r="A1297" s="36" t="s">
        <v>2811</v>
      </c>
      <c r="B1297" s="36" t="s">
        <v>2680</v>
      </c>
      <c r="C1297" s="37" t="s">
        <v>281</v>
      </c>
      <c r="D1297" s="22">
        <f t="shared" si="20"/>
        <v>281.44321948963074</v>
      </c>
      <c r="E1297" s="28" t="s">
        <v>6433</v>
      </c>
      <c r="F1297" s="24">
        <v>365.06</v>
      </c>
    </row>
    <row r="1298" spans="1:6" s="11" customFormat="1" ht="12.75" customHeight="1">
      <c r="A1298" s="36" t="s">
        <v>2812</v>
      </c>
      <c r="B1298" s="36" t="s">
        <v>2689</v>
      </c>
      <c r="C1298" s="37" t="s">
        <v>281</v>
      </c>
      <c r="D1298" s="22">
        <f t="shared" si="20"/>
        <v>286.9323876339527</v>
      </c>
      <c r="E1298" s="28" t="s">
        <v>6433</v>
      </c>
      <c r="F1298" s="24">
        <v>372.18</v>
      </c>
    </row>
    <row r="1299" spans="1:6" s="11" customFormat="1" ht="12.75" customHeight="1">
      <c r="A1299" s="36" t="s">
        <v>2813</v>
      </c>
      <c r="B1299" s="36" t="s">
        <v>2691</v>
      </c>
      <c r="C1299" s="37" t="s">
        <v>281</v>
      </c>
      <c r="D1299" s="22">
        <f t="shared" si="20"/>
        <v>304.8801171844885</v>
      </c>
      <c r="E1299" s="28" t="s">
        <v>6433</v>
      </c>
      <c r="F1299" s="24">
        <v>395.46</v>
      </c>
    </row>
    <row r="1300" spans="1:6" s="11" customFormat="1" ht="12.75" customHeight="1">
      <c r="A1300" s="36" t="s">
        <v>2814</v>
      </c>
      <c r="B1300" s="36" t="s">
        <v>2815</v>
      </c>
      <c r="C1300" s="37" t="s">
        <v>281</v>
      </c>
      <c r="D1300" s="22">
        <f t="shared" si="20"/>
        <v>159.4634183948809</v>
      </c>
      <c r="E1300" s="28" t="s">
        <v>6433</v>
      </c>
      <c r="F1300" s="24">
        <v>206.84</v>
      </c>
    </row>
    <row r="1301" spans="1:6" s="11" customFormat="1" ht="12.75" customHeight="1">
      <c r="A1301" s="36" t="s">
        <v>2816</v>
      </c>
      <c r="B1301" s="36" t="s">
        <v>2817</v>
      </c>
      <c r="C1301" s="37" t="s">
        <v>281</v>
      </c>
      <c r="D1301" s="22">
        <f t="shared" si="20"/>
        <v>339.6499884357413</v>
      </c>
      <c r="E1301" s="28" t="s">
        <v>6433</v>
      </c>
      <c r="F1301" s="24">
        <v>440.56</v>
      </c>
    </row>
    <row r="1302" spans="1:6" s="11" customFormat="1" ht="12.75" customHeight="1">
      <c r="A1302" s="36" t="s">
        <v>2818</v>
      </c>
      <c r="B1302" s="36" t="s">
        <v>2819</v>
      </c>
      <c r="C1302" s="37" t="s">
        <v>281</v>
      </c>
      <c r="D1302" s="22">
        <f t="shared" si="20"/>
        <v>325.61868784210935</v>
      </c>
      <c r="E1302" s="28" t="s">
        <v>6433</v>
      </c>
      <c r="F1302" s="24">
        <v>422.36</v>
      </c>
    </row>
    <row r="1303" spans="1:6" s="11" customFormat="1" ht="12.75" customHeight="1">
      <c r="A1303" s="36" t="s">
        <v>2820</v>
      </c>
      <c r="B1303" s="36" t="s">
        <v>2821</v>
      </c>
      <c r="C1303" s="37" t="s">
        <v>281</v>
      </c>
      <c r="D1303" s="22">
        <f t="shared" si="20"/>
        <v>572.107007940791</v>
      </c>
      <c r="E1303" s="28" t="s">
        <v>6433</v>
      </c>
      <c r="F1303" s="24">
        <v>742.08</v>
      </c>
    </row>
    <row r="1304" spans="1:6" s="11" customFormat="1" ht="12.75" customHeight="1">
      <c r="A1304" s="36" t="s">
        <v>2822</v>
      </c>
      <c r="B1304" s="36" t="s">
        <v>2823</v>
      </c>
      <c r="C1304" s="37" t="s">
        <v>281</v>
      </c>
      <c r="D1304" s="22">
        <f t="shared" si="20"/>
        <v>296.8699406368052</v>
      </c>
      <c r="E1304" s="28" t="s">
        <v>6433</v>
      </c>
      <c r="F1304" s="24">
        <v>385.07</v>
      </c>
    </row>
    <row r="1305" spans="1:6" s="11" customFormat="1" ht="12.75" customHeight="1">
      <c r="A1305" s="36" t="s">
        <v>2824</v>
      </c>
      <c r="B1305" s="36" t="s">
        <v>2825</v>
      </c>
      <c r="C1305" s="37" t="s">
        <v>281</v>
      </c>
      <c r="D1305" s="22">
        <f t="shared" si="20"/>
        <v>53.60419397116645</v>
      </c>
      <c r="E1305" s="28" t="s">
        <v>6433</v>
      </c>
      <c r="F1305" s="24">
        <v>69.53</v>
      </c>
    </row>
    <row r="1306" spans="1:6" s="11" customFormat="1" ht="12.75" customHeight="1">
      <c r="A1306" s="36" t="s">
        <v>2826</v>
      </c>
      <c r="B1306" s="36" t="s">
        <v>2827</v>
      </c>
      <c r="C1306" s="37" t="s">
        <v>281</v>
      </c>
      <c r="D1306" s="22">
        <f t="shared" si="20"/>
        <v>80.52578829697018</v>
      </c>
      <c r="E1306" s="28" t="s">
        <v>6433</v>
      </c>
      <c r="F1306" s="24">
        <v>104.45</v>
      </c>
    </row>
    <row r="1307" spans="1:6" s="11" customFormat="1" ht="12.75" customHeight="1">
      <c r="A1307" s="36" t="s">
        <v>2828</v>
      </c>
      <c r="B1307" s="36" t="s">
        <v>2829</v>
      </c>
      <c r="C1307" s="37" t="s">
        <v>401</v>
      </c>
      <c r="D1307" s="22">
        <f t="shared" si="20"/>
        <v>804.5408989283787</v>
      </c>
      <c r="E1307" s="28" t="s">
        <v>6433</v>
      </c>
      <c r="F1307" s="24">
        <v>1043.57</v>
      </c>
    </row>
    <row r="1308" spans="1:6" s="11" customFormat="1" ht="12.75" customHeight="1">
      <c r="A1308" s="36" t="s">
        <v>2830</v>
      </c>
      <c r="B1308" s="36" t="s">
        <v>2831</v>
      </c>
      <c r="C1308" s="37" t="s">
        <v>401</v>
      </c>
      <c r="D1308" s="22">
        <f t="shared" si="20"/>
        <v>421.355331123275</v>
      </c>
      <c r="E1308" s="28" t="s">
        <v>6433</v>
      </c>
      <c r="F1308" s="24">
        <v>546.54</v>
      </c>
    </row>
    <row r="1309" spans="1:6" s="11" customFormat="1" ht="12.75" customHeight="1">
      <c r="A1309" s="36" t="s">
        <v>2832</v>
      </c>
      <c r="B1309" s="36" t="s">
        <v>2833</v>
      </c>
      <c r="C1309" s="37" t="s">
        <v>401</v>
      </c>
      <c r="D1309" s="22">
        <f t="shared" si="20"/>
        <v>1748.2152494025136</v>
      </c>
      <c r="E1309" s="28" t="s">
        <v>6433</v>
      </c>
      <c r="F1309" s="24">
        <v>2267.61</v>
      </c>
    </row>
    <row r="1310" spans="1:6" s="11" customFormat="1" ht="12.75" customHeight="1">
      <c r="A1310" s="36" t="s">
        <v>2834</v>
      </c>
      <c r="B1310" s="36" t="s">
        <v>2835</v>
      </c>
      <c r="C1310" s="37" t="s">
        <v>401</v>
      </c>
      <c r="D1310" s="22">
        <f t="shared" si="20"/>
        <v>1774.5123737568422</v>
      </c>
      <c r="E1310" s="28" t="s">
        <v>6433</v>
      </c>
      <c r="F1310" s="24">
        <v>2301.72</v>
      </c>
    </row>
    <row r="1311" spans="1:6" s="11" customFormat="1" ht="12.75" customHeight="1">
      <c r="A1311" s="36" t="s">
        <v>2836</v>
      </c>
      <c r="B1311" s="36" t="s">
        <v>2837</v>
      </c>
      <c r="C1311" s="37" t="s">
        <v>281</v>
      </c>
      <c r="D1311" s="22">
        <f t="shared" si="20"/>
        <v>139.45725079022435</v>
      </c>
      <c r="E1311" s="28" t="s">
        <v>6433</v>
      </c>
      <c r="F1311" s="24">
        <v>180.89</v>
      </c>
    </row>
    <row r="1312" spans="1:6" s="11" customFormat="1" ht="12.75" customHeight="1">
      <c r="A1312" s="36" t="s">
        <v>2838</v>
      </c>
      <c r="B1312" s="36" t="s">
        <v>2839</v>
      </c>
      <c r="C1312" s="37" t="s">
        <v>281</v>
      </c>
      <c r="D1312" s="22">
        <f t="shared" si="20"/>
        <v>159.05481458638502</v>
      </c>
      <c r="E1312" s="28" t="s">
        <v>6433</v>
      </c>
      <c r="F1312" s="24">
        <v>206.31</v>
      </c>
    </row>
    <row r="1313" spans="1:6" s="11" customFormat="1" ht="12.75" customHeight="1">
      <c r="A1313" s="36" t="s">
        <v>2840</v>
      </c>
      <c r="B1313" s="36" t="s">
        <v>2841</v>
      </c>
      <c r="C1313" s="37" t="s">
        <v>281</v>
      </c>
      <c r="D1313" s="22">
        <f t="shared" si="20"/>
        <v>346.0565877727238</v>
      </c>
      <c r="E1313" s="28" t="s">
        <v>6433</v>
      </c>
      <c r="F1313" s="24">
        <v>448.87</v>
      </c>
    </row>
    <row r="1314" spans="1:6" s="11" customFormat="1" ht="12.75" customHeight="1">
      <c r="A1314" s="36" t="s">
        <v>2842</v>
      </c>
      <c r="B1314" s="36" t="s">
        <v>2843</v>
      </c>
      <c r="C1314" s="37" t="s">
        <v>401</v>
      </c>
      <c r="D1314" s="22">
        <f t="shared" si="20"/>
        <v>850.9521239688536</v>
      </c>
      <c r="E1314" s="28" t="s">
        <v>6433</v>
      </c>
      <c r="F1314" s="24">
        <v>1103.77</v>
      </c>
    </row>
    <row r="1315" spans="1:6" s="11" customFormat="1" ht="12.75" customHeight="1">
      <c r="A1315" s="36" t="s">
        <v>2844</v>
      </c>
      <c r="B1315" s="36" t="s">
        <v>2845</v>
      </c>
      <c r="C1315" s="37" t="s">
        <v>281</v>
      </c>
      <c r="D1315" s="22">
        <f t="shared" si="20"/>
        <v>37.55300285251715</v>
      </c>
      <c r="E1315" s="28" t="s">
        <v>6433</v>
      </c>
      <c r="F1315" s="24">
        <v>48.71</v>
      </c>
    </row>
    <row r="1316" spans="1:6" s="11" customFormat="1" ht="12.75" customHeight="1">
      <c r="A1316" s="36" t="s">
        <v>2846</v>
      </c>
      <c r="B1316" s="36" t="s">
        <v>2847</v>
      </c>
      <c r="C1316" s="37" t="s">
        <v>281</v>
      </c>
      <c r="D1316" s="22">
        <f t="shared" si="20"/>
        <v>90.8565260966772</v>
      </c>
      <c r="E1316" s="28" t="s">
        <v>6433</v>
      </c>
      <c r="F1316" s="24">
        <v>117.85</v>
      </c>
    </row>
    <row r="1317" spans="1:6" s="11" customFormat="1" ht="12.75" customHeight="1">
      <c r="A1317" s="36" t="s">
        <v>2848</v>
      </c>
      <c r="B1317" s="36" t="s">
        <v>2849</v>
      </c>
      <c r="C1317" s="37" t="s">
        <v>281</v>
      </c>
      <c r="D1317" s="22">
        <f t="shared" si="20"/>
        <v>303.49240613676665</v>
      </c>
      <c r="E1317" s="28" t="s">
        <v>6433</v>
      </c>
      <c r="F1317" s="24">
        <v>393.66</v>
      </c>
    </row>
    <row r="1318" spans="1:6" s="11" customFormat="1" ht="12.75" customHeight="1">
      <c r="A1318" s="36" t="s">
        <v>2850</v>
      </c>
      <c r="B1318" s="36" t="s">
        <v>2851</v>
      </c>
      <c r="C1318" s="37" t="s">
        <v>281</v>
      </c>
      <c r="D1318" s="22">
        <f t="shared" si="20"/>
        <v>463.7344846195359</v>
      </c>
      <c r="E1318" s="28" t="s">
        <v>6433</v>
      </c>
      <c r="F1318" s="24">
        <v>601.51</v>
      </c>
    </row>
    <row r="1319" spans="1:6" s="11" customFormat="1" ht="12.75" customHeight="1">
      <c r="A1319" s="36" t="s">
        <v>2852</v>
      </c>
      <c r="B1319" s="36" t="s">
        <v>2853</v>
      </c>
      <c r="C1319" s="37" t="s">
        <v>537</v>
      </c>
      <c r="D1319" s="22">
        <f t="shared" si="20"/>
        <v>366.35571659856606</v>
      </c>
      <c r="E1319" s="28" t="s">
        <v>6433</v>
      </c>
      <c r="F1319" s="24">
        <v>475.2</v>
      </c>
    </row>
    <row r="1320" spans="1:6" s="11" customFormat="1" ht="12.75" customHeight="1">
      <c r="A1320" s="36" t="s">
        <v>2854</v>
      </c>
      <c r="B1320" s="36" t="s">
        <v>2855</v>
      </c>
      <c r="C1320" s="37" t="s">
        <v>537</v>
      </c>
      <c r="D1320" s="22">
        <f t="shared" si="20"/>
        <v>366.35571659856606</v>
      </c>
      <c r="E1320" s="28" t="s">
        <v>6433</v>
      </c>
      <c r="F1320" s="24">
        <v>475.2</v>
      </c>
    </row>
    <row r="1321" spans="1:6" s="11" customFormat="1" ht="12.75" customHeight="1">
      <c r="A1321" s="36" t="s">
        <v>2856</v>
      </c>
      <c r="B1321" s="36" t="s">
        <v>2857</v>
      </c>
      <c r="C1321" s="37" t="s">
        <v>281</v>
      </c>
      <c r="D1321" s="22">
        <f t="shared" si="20"/>
        <v>28606.799784133837</v>
      </c>
      <c r="E1321" s="28" t="s">
        <v>6433</v>
      </c>
      <c r="F1321" s="24">
        <v>37105.88</v>
      </c>
    </row>
    <row r="1322" spans="1:6" s="11" customFormat="1" ht="12.75" customHeight="1">
      <c r="A1322" s="36" t="s">
        <v>2858</v>
      </c>
      <c r="B1322" s="36" t="s">
        <v>2859</v>
      </c>
      <c r="C1322" s="37" t="s">
        <v>281</v>
      </c>
      <c r="D1322" s="22">
        <f t="shared" si="20"/>
        <v>32114.60180402436</v>
      </c>
      <c r="E1322" s="28" t="s">
        <v>6433</v>
      </c>
      <c r="F1322" s="24">
        <v>41655.85</v>
      </c>
    </row>
    <row r="1323" spans="1:6" s="11" customFormat="1" ht="12.75" customHeight="1">
      <c r="A1323" s="36" t="s">
        <v>2860</v>
      </c>
      <c r="B1323" s="36" t="s">
        <v>2861</v>
      </c>
      <c r="C1323" s="37" t="s">
        <v>281</v>
      </c>
      <c r="D1323" s="22">
        <f t="shared" si="20"/>
        <v>39303.94726698019</v>
      </c>
      <c r="E1323" s="28" t="s">
        <v>6433</v>
      </c>
      <c r="F1323" s="24">
        <v>50981.15</v>
      </c>
    </row>
    <row r="1324" spans="1:6" s="11" customFormat="1" ht="12.75" customHeight="1">
      <c r="A1324" s="36" t="s">
        <v>2862</v>
      </c>
      <c r="B1324" s="36" t="s">
        <v>2863</v>
      </c>
      <c r="C1324" s="37" t="s">
        <v>281</v>
      </c>
      <c r="D1324" s="22">
        <f t="shared" si="20"/>
        <v>44928.49433351323</v>
      </c>
      <c r="E1324" s="28" t="s">
        <v>6433</v>
      </c>
      <c r="F1324" s="24">
        <v>58276.75</v>
      </c>
    </row>
    <row r="1325" spans="1:6" s="11" customFormat="1" ht="12.75" customHeight="1">
      <c r="A1325" s="36" t="s">
        <v>2864</v>
      </c>
      <c r="B1325" s="36" t="s">
        <v>2865</v>
      </c>
      <c r="C1325" s="37" t="s">
        <v>281</v>
      </c>
      <c r="D1325" s="22">
        <f t="shared" si="20"/>
        <v>28570.148793462336</v>
      </c>
      <c r="E1325" s="28" t="s">
        <v>6433</v>
      </c>
      <c r="F1325" s="24">
        <v>37058.34</v>
      </c>
    </row>
    <row r="1326" spans="1:6" s="11" customFormat="1" ht="12.75" customHeight="1">
      <c r="A1326" s="36" t="s">
        <v>2866</v>
      </c>
      <c r="B1326" s="36" t="s">
        <v>2867</v>
      </c>
      <c r="C1326" s="37" t="s">
        <v>281</v>
      </c>
      <c r="D1326" s="22">
        <f t="shared" si="20"/>
        <v>31729.643049880502</v>
      </c>
      <c r="E1326" s="28" t="s">
        <v>6433</v>
      </c>
      <c r="F1326" s="24">
        <v>41156.52</v>
      </c>
    </row>
    <row r="1327" spans="1:6" s="11" customFormat="1" ht="12.75" customHeight="1">
      <c r="A1327" s="36" t="s">
        <v>2868</v>
      </c>
      <c r="B1327" s="36" t="s">
        <v>2869</v>
      </c>
      <c r="C1327" s="37" t="s">
        <v>281</v>
      </c>
      <c r="D1327" s="22">
        <f t="shared" si="20"/>
        <v>42114.70202760003</v>
      </c>
      <c r="E1327" s="28" t="s">
        <v>6433</v>
      </c>
      <c r="F1327" s="24">
        <v>54626.98</v>
      </c>
    </row>
    <row r="1328" spans="1:6" s="11" customFormat="1" ht="12.75" customHeight="1">
      <c r="A1328" s="36" t="s">
        <v>2870</v>
      </c>
      <c r="B1328" s="36" t="s">
        <v>2871</v>
      </c>
      <c r="C1328" s="37" t="s">
        <v>281</v>
      </c>
      <c r="D1328" s="22">
        <f t="shared" si="20"/>
        <v>48348.09960681521</v>
      </c>
      <c r="E1328" s="28" t="s">
        <v>6433</v>
      </c>
      <c r="F1328" s="24">
        <v>62712.32</v>
      </c>
    </row>
    <row r="1329" spans="1:6" s="11" customFormat="1" ht="12.75" customHeight="1">
      <c r="A1329" s="36" t="s">
        <v>2872</v>
      </c>
      <c r="B1329" s="36" t="s">
        <v>2873</v>
      </c>
      <c r="C1329" s="37" t="s">
        <v>281</v>
      </c>
      <c r="D1329" s="22">
        <f t="shared" si="20"/>
        <v>26533.551769331585</v>
      </c>
      <c r="E1329" s="28" t="s">
        <v>6433</v>
      </c>
      <c r="F1329" s="24">
        <v>34416.67</v>
      </c>
    </row>
    <row r="1330" spans="1:6" s="11" customFormat="1" ht="12.75" customHeight="1">
      <c r="A1330" s="36" t="s">
        <v>2874</v>
      </c>
      <c r="B1330" s="36" t="s">
        <v>2875</v>
      </c>
      <c r="C1330" s="37" t="s">
        <v>281</v>
      </c>
      <c r="D1330" s="22">
        <f t="shared" si="20"/>
        <v>29487.911494873177</v>
      </c>
      <c r="E1330" s="28" t="s">
        <v>6433</v>
      </c>
      <c r="F1330" s="24">
        <v>38248.77</v>
      </c>
    </row>
    <row r="1331" spans="1:6" s="11" customFormat="1" ht="12.75" customHeight="1">
      <c r="A1331" s="36" t="s">
        <v>2876</v>
      </c>
      <c r="B1331" s="36" t="s">
        <v>2877</v>
      </c>
      <c r="C1331" s="37" t="s">
        <v>281</v>
      </c>
      <c r="D1331" s="22">
        <f t="shared" si="20"/>
        <v>37932.79623776116</v>
      </c>
      <c r="E1331" s="28" t="s">
        <v>6433</v>
      </c>
      <c r="F1331" s="24">
        <v>49202.63</v>
      </c>
    </row>
    <row r="1332" spans="1:6" s="11" customFormat="1" ht="12.75" customHeight="1">
      <c r="A1332" s="36" t="s">
        <v>2878</v>
      </c>
      <c r="B1332" s="36" t="s">
        <v>2879</v>
      </c>
      <c r="C1332" s="37" t="s">
        <v>281</v>
      </c>
      <c r="D1332" s="22">
        <f t="shared" si="20"/>
        <v>44320.40706190733</v>
      </c>
      <c r="E1332" s="28" t="s">
        <v>6433</v>
      </c>
      <c r="F1332" s="24">
        <v>57488</v>
      </c>
    </row>
    <row r="1333" spans="1:6" s="11" customFormat="1" ht="12.75" customHeight="1">
      <c r="A1333" s="36" t="s">
        <v>348</v>
      </c>
      <c r="B1333" s="36" t="s">
        <v>2880</v>
      </c>
      <c r="C1333" s="37" t="s">
        <v>537</v>
      </c>
      <c r="D1333" s="22">
        <f t="shared" si="20"/>
        <v>366.35571659856606</v>
      </c>
      <c r="E1333" s="28" t="s">
        <v>6433</v>
      </c>
      <c r="F1333" s="24">
        <v>475.2</v>
      </c>
    </row>
    <row r="1334" spans="1:6" s="11" customFormat="1" ht="12.75" customHeight="1">
      <c r="A1334" s="36" t="s">
        <v>2881</v>
      </c>
      <c r="B1334" s="36" t="s">
        <v>2882</v>
      </c>
      <c r="C1334" s="37" t="s">
        <v>281</v>
      </c>
      <c r="D1334" s="22">
        <f t="shared" si="20"/>
        <v>1134.3689769485777</v>
      </c>
      <c r="E1334" s="28" t="s">
        <v>6433</v>
      </c>
      <c r="F1334" s="24">
        <v>1471.39</v>
      </c>
    </row>
    <row r="1335" spans="1:6" s="11" customFormat="1" ht="12.75" customHeight="1">
      <c r="A1335" s="36" t="s">
        <v>475</v>
      </c>
      <c r="B1335" s="36" t="s">
        <v>2883</v>
      </c>
      <c r="C1335" s="37" t="s">
        <v>281</v>
      </c>
      <c r="D1335" s="22">
        <f t="shared" si="20"/>
        <v>3054.0976023436897</v>
      </c>
      <c r="E1335" s="28" t="s">
        <v>6433</v>
      </c>
      <c r="F1335" s="24">
        <v>3961.47</v>
      </c>
    </row>
    <row r="1336" spans="1:6" s="11" customFormat="1" ht="12.75" customHeight="1">
      <c r="A1336" s="36" t="s">
        <v>2884</v>
      </c>
      <c r="B1336" s="36" t="s">
        <v>2885</v>
      </c>
      <c r="C1336" s="37" t="s">
        <v>281</v>
      </c>
      <c r="D1336" s="22">
        <f t="shared" si="20"/>
        <v>3387.788142780048</v>
      </c>
      <c r="E1336" s="28" t="s">
        <v>6433</v>
      </c>
      <c r="F1336" s="24">
        <v>4394.3</v>
      </c>
    </row>
    <row r="1337" spans="1:6" s="11" customFormat="1" ht="12.75" customHeight="1">
      <c r="A1337" s="36" t="s">
        <v>2886</v>
      </c>
      <c r="B1337" s="36" t="s">
        <v>2887</v>
      </c>
      <c r="C1337" s="37" t="s">
        <v>281</v>
      </c>
      <c r="D1337" s="22">
        <f t="shared" si="20"/>
        <v>3608.318556780511</v>
      </c>
      <c r="E1337" s="28" t="s">
        <v>6433</v>
      </c>
      <c r="F1337" s="24">
        <v>4680.35</v>
      </c>
    </row>
    <row r="1338" spans="1:6" s="11" customFormat="1" ht="12.75" customHeight="1">
      <c r="A1338" s="36" t="s">
        <v>175</v>
      </c>
      <c r="B1338" s="36" t="s">
        <v>2888</v>
      </c>
      <c r="C1338" s="37" t="s">
        <v>281</v>
      </c>
      <c r="D1338" s="22">
        <f t="shared" si="20"/>
        <v>112.34291881890371</v>
      </c>
      <c r="E1338" s="28" t="s">
        <v>6433</v>
      </c>
      <c r="F1338" s="24">
        <v>145.72</v>
      </c>
    </row>
    <row r="1339" spans="1:6" s="11" customFormat="1" ht="12.75" customHeight="1">
      <c r="A1339" s="36" t="s">
        <v>176</v>
      </c>
      <c r="B1339" s="36" t="s">
        <v>2889</v>
      </c>
      <c r="C1339" s="37" t="s">
        <v>281</v>
      </c>
      <c r="D1339" s="22">
        <f t="shared" si="20"/>
        <v>142.71837175237067</v>
      </c>
      <c r="E1339" s="28" t="s">
        <v>6433</v>
      </c>
      <c r="F1339" s="24">
        <v>185.12</v>
      </c>
    </row>
    <row r="1340" spans="1:6" s="11" customFormat="1" ht="12.75" customHeight="1">
      <c r="A1340" s="36" t="s">
        <v>2890</v>
      </c>
      <c r="B1340" s="36" t="s">
        <v>2891</v>
      </c>
      <c r="C1340" s="37" t="s">
        <v>281</v>
      </c>
      <c r="D1340" s="22">
        <f t="shared" si="20"/>
        <v>1529.2036080487242</v>
      </c>
      <c r="E1340" s="28" t="s">
        <v>6433</v>
      </c>
      <c r="F1340" s="24">
        <v>1983.53</v>
      </c>
    </row>
    <row r="1341" spans="1:6" s="11" customFormat="1" ht="12.75" customHeight="1">
      <c r="A1341" s="36" t="s">
        <v>2892</v>
      </c>
      <c r="B1341" s="36" t="s">
        <v>2893</v>
      </c>
      <c r="C1341" s="37" t="s">
        <v>281</v>
      </c>
      <c r="D1341" s="22">
        <f t="shared" si="20"/>
        <v>4827.908411070851</v>
      </c>
      <c r="E1341" s="28" t="s">
        <v>6433</v>
      </c>
      <c r="F1341" s="24">
        <v>6262.28</v>
      </c>
    </row>
    <row r="1342" spans="1:6" s="11" customFormat="1" ht="12.75" customHeight="1">
      <c r="A1342" s="36" t="s">
        <v>2894</v>
      </c>
      <c r="B1342" s="36" t="s">
        <v>2895</v>
      </c>
      <c r="C1342" s="37" t="s">
        <v>281</v>
      </c>
      <c r="D1342" s="22">
        <f t="shared" si="20"/>
        <v>6047.768098064915</v>
      </c>
      <c r="E1342" s="28" t="s">
        <v>6433</v>
      </c>
      <c r="F1342" s="24">
        <v>7844.56</v>
      </c>
    </row>
    <row r="1343" spans="1:6" s="11" customFormat="1" ht="12.75" customHeight="1">
      <c r="A1343" s="36" t="s">
        <v>2896</v>
      </c>
      <c r="B1343" s="36" t="s">
        <v>2897</v>
      </c>
      <c r="C1343" s="37" t="s">
        <v>281</v>
      </c>
      <c r="D1343" s="22">
        <f t="shared" si="20"/>
        <v>3214.054429111094</v>
      </c>
      <c r="E1343" s="28" t="s">
        <v>6433</v>
      </c>
      <c r="F1343" s="24">
        <v>4168.95</v>
      </c>
    </row>
    <row r="1344" spans="1:6" s="11" customFormat="1" ht="12.75" customHeight="1">
      <c r="A1344" s="36" t="s">
        <v>2898</v>
      </c>
      <c r="B1344" s="36" t="s">
        <v>2899</v>
      </c>
      <c r="C1344" s="37" t="s">
        <v>281</v>
      </c>
      <c r="D1344" s="22">
        <f t="shared" si="20"/>
        <v>3078.3902551846427</v>
      </c>
      <c r="E1344" s="28" t="s">
        <v>6433</v>
      </c>
      <c r="F1344" s="24">
        <v>3992.98</v>
      </c>
    </row>
    <row r="1345" spans="1:6" s="11" customFormat="1" ht="12.75" customHeight="1">
      <c r="A1345" s="36" t="s">
        <v>2900</v>
      </c>
      <c r="B1345" s="36" t="s">
        <v>2901</v>
      </c>
      <c r="C1345" s="37" t="s">
        <v>281</v>
      </c>
      <c r="D1345" s="22">
        <f t="shared" si="20"/>
        <v>1604.4560943643512</v>
      </c>
      <c r="E1345" s="28" t="s">
        <v>6433</v>
      </c>
      <c r="F1345" s="24">
        <v>2081.14</v>
      </c>
    </row>
    <row r="1346" spans="1:6" s="11" customFormat="1" ht="12.75" customHeight="1">
      <c r="A1346" s="36" t="s">
        <v>441</v>
      </c>
      <c r="B1346" s="36" t="s">
        <v>2902</v>
      </c>
      <c r="C1346" s="37" t="s">
        <v>281</v>
      </c>
      <c r="D1346" s="22">
        <f t="shared" si="20"/>
        <v>1923.7606969393262</v>
      </c>
      <c r="E1346" s="28" t="s">
        <v>6433</v>
      </c>
      <c r="F1346" s="24">
        <v>2495.31</v>
      </c>
    </row>
    <row r="1347" spans="1:6" s="11" customFormat="1" ht="12.75" customHeight="1">
      <c r="A1347" s="36" t="s">
        <v>2903</v>
      </c>
      <c r="B1347" s="36" t="s">
        <v>2904</v>
      </c>
      <c r="C1347" s="37" t="s">
        <v>281</v>
      </c>
      <c r="D1347" s="22">
        <f t="shared" si="20"/>
        <v>3994.7652455477605</v>
      </c>
      <c r="E1347" s="28" t="s">
        <v>6433</v>
      </c>
      <c r="F1347" s="24">
        <v>5181.61</v>
      </c>
    </row>
    <row r="1348" spans="1:6" s="11" customFormat="1" ht="12.75" customHeight="1">
      <c r="A1348" s="36" t="s">
        <v>2905</v>
      </c>
      <c r="B1348" s="36" t="s">
        <v>2906</v>
      </c>
      <c r="C1348" s="37" t="s">
        <v>281</v>
      </c>
      <c r="D1348" s="22">
        <f t="shared" si="20"/>
        <v>602.2511756996377</v>
      </c>
      <c r="E1348" s="28" t="s">
        <v>6433</v>
      </c>
      <c r="F1348" s="24">
        <v>781.18</v>
      </c>
    </row>
    <row r="1349" spans="1:6" s="11" customFormat="1" ht="12.75" customHeight="1">
      <c r="A1349" s="36" t="s">
        <v>2907</v>
      </c>
      <c r="B1349" s="36" t="s">
        <v>2908</v>
      </c>
      <c r="C1349" s="37" t="s">
        <v>281</v>
      </c>
      <c r="D1349" s="22">
        <f t="shared" si="20"/>
        <v>756.649448770334</v>
      </c>
      <c r="E1349" s="28" t="s">
        <v>6433</v>
      </c>
      <c r="F1349" s="24">
        <v>981.45</v>
      </c>
    </row>
    <row r="1350" spans="1:6" s="11" customFormat="1" ht="12.75" customHeight="1">
      <c r="A1350" s="36" t="s">
        <v>2909</v>
      </c>
      <c r="B1350" s="36" t="s">
        <v>2910</v>
      </c>
      <c r="C1350" s="37" t="s">
        <v>281</v>
      </c>
      <c r="D1350" s="22">
        <f t="shared" si="20"/>
        <v>883.0545062061523</v>
      </c>
      <c r="E1350" s="28" t="s">
        <v>6433</v>
      </c>
      <c r="F1350" s="24">
        <v>1145.41</v>
      </c>
    </row>
    <row r="1351" spans="1:6" s="11" customFormat="1" ht="12.75" customHeight="1">
      <c r="A1351" s="36" t="s">
        <v>2911</v>
      </c>
      <c r="B1351" s="36" t="s">
        <v>2912</v>
      </c>
      <c r="C1351" s="37" t="s">
        <v>281</v>
      </c>
      <c r="D1351" s="22">
        <f t="shared" si="20"/>
        <v>1011.3252640505744</v>
      </c>
      <c r="E1351" s="28" t="s">
        <v>6433</v>
      </c>
      <c r="F1351" s="24">
        <v>1311.79</v>
      </c>
    </row>
    <row r="1352" spans="1:6" s="11" customFormat="1" ht="12.75" customHeight="1">
      <c r="A1352" s="36" t="s">
        <v>2913</v>
      </c>
      <c r="B1352" s="36" t="s">
        <v>2914</v>
      </c>
      <c r="C1352" s="37" t="s">
        <v>281</v>
      </c>
      <c r="D1352" s="22">
        <f t="shared" si="20"/>
        <v>1317.6470588235295</v>
      </c>
      <c r="E1352" s="28" t="s">
        <v>6433</v>
      </c>
      <c r="F1352" s="24">
        <v>1709.12</v>
      </c>
    </row>
    <row r="1353" spans="1:6" s="11" customFormat="1" ht="12.75" customHeight="1">
      <c r="A1353" s="36" t="s">
        <v>2915</v>
      </c>
      <c r="B1353" s="36" t="s">
        <v>2916</v>
      </c>
      <c r="C1353" s="37" t="s">
        <v>281</v>
      </c>
      <c r="D1353" s="22">
        <f aca="true" t="shared" si="21" ref="D1353:D1416">F1353/$F$5</f>
        <v>1729.589083339758</v>
      </c>
      <c r="E1353" s="28" t="s">
        <v>6433</v>
      </c>
      <c r="F1353" s="24">
        <v>2243.45</v>
      </c>
    </row>
    <row r="1354" spans="1:6" s="11" customFormat="1" ht="12.75" customHeight="1">
      <c r="A1354" s="36" t="s">
        <v>2917</v>
      </c>
      <c r="B1354" s="36" t="s">
        <v>2918</v>
      </c>
      <c r="C1354" s="37" t="s">
        <v>281</v>
      </c>
      <c r="D1354" s="22">
        <f t="shared" si="21"/>
        <v>2139.1488705573975</v>
      </c>
      <c r="E1354" s="28" t="s">
        <v>6433</v>
      </c>
      <c r="F1354" s="24">
        <v>2774.69</v>
      </c>
    </row>
    <row r="1355" spans="1:6" s="11" customFormat="1" ht="12.75" customHeight="1">
      <c r="A1355" s="36" t="s">
        <v>2919</v>
      </c>
      <c r="B1355" s="36" t="s">
        <v>2920</v>
      </c>
      <c r="C1355" s="37" t="s">
        <v>281</v>
      </c>
      <c r="D1355" s="22">
        <f t="shared" si="21"/>
        <v>2817.608511294426</v>
      </c>
      <c r="E1355" s="28" t="s">
        <v>6433</v>
      </c>
      <c r="F1355" s="24">
        <v>3654.72</v>
      </c>
    </row>
    <row r="1356" spans="1:6" s="11" customFormat="1" ht="12.75" customHeight="1">
      <c r="A1356" s="36" t="s">
        <v>2921</v>
      </c>
      <c r="B1356" s="36" t="s">
        <v>2922</v>
      </c>
      <c r="C1356" s="37" t="s">
        <v>281</v>
      </c>
      <c r="D1356" s="22">
        <f t="shared" si="21"/>
        <v>3232.1794772955054</v>
      </c>
      <c r="E1356" s="28" t="s">
        <v>6433</v>
      </c>
      <c r="F1356" s="24">
        <v>4192.46</v>
      </c>
    </row>
    <row r="1357" spans="1:6" s="11" customFormat="1" ht="12.75" customHeight="1">
      <c r="A1357" s="36" t="s">
        <v>2923</v>
      </c>
      <c r="B1357" s="36" t="s">
        <v>2924</v>
      </c>
      <c r="C1357" s="37" t="s">
        <v>281</v>
      </c>
      <c r="D1357" s="22">
        <f t="shared" si="21"/>
        <v>3881.697633181713</v>
      </c>
      <c r="E1357" s="28" t="s">
        <v>6433</v>
      </c>
      <c r="F1357" s="24">
        <v>5034.95</v>
      </c>
    </row>
    <row r="1358" spans="1:6" s="11" customFormat="1" ht="12.75" customHeight="1">
      <c r="A1358" s="36" t="s">
        <v>2925</v>
      </c>
      <c r="B1358" s="36" t="s">
        <v>2926</v>
      </c>
      <c r="C1358" s="37" t="s">
        <v>281</v>
      </c>
      <c r="D1358" s="22">
        <f t="shared" si="21"/>
        <v>711.5488397193741</v>
      </c>
      <c r="E1358" s="28" t="s">
        <v>6433</v>
      </c>
      <c r="F1358" s="24">
        <v>922.95</v>
      </c>
    </row>
    <row r="1359" spans="1:6" s="11" customFormat="1" ht="12.75" customHeight="1">
      <c r="A1359" s="36" t="s">
        <v>2927</v>
      </c>
      <c r="B1359" s="36" t="s">
        <v>2928</v>
      </c>
      <c r="C1359" s="37" t="s">
        <v>281</v>
      </c>
      <c r="D1359" s="22">
        <f t="shared" si="21"/>
        <v>827.67712589623</v>
      </c>
      <c r="E1359" s="28" t="s">
        <v>6433</v>
      </c>
      <c r="F1359" s="24">
        <v>1073.58</v>
      </c>
    </row>
    <row r="1360" spans="1:6" s="11" customFormat="1" ht="12.75" customHeight="1">
      <c r="A1360" s="36" t="s">
        <v>2929</v>
      </c>
      <c r="B1360" s="36" t="s">
        <v>2930</v>
      </c>
      <c r="C1360" s="37" t="s">
        <v>281</v>
      </c>
      <c r="D1360" s="22">
        <f t="shared" si="21"/>
        <v>992.4061367666333</v>
      </c>
      <c r="E1360" s="28" t="s">
        <v>6433</v>
      </c>
      <c r="F1360" s="24">
        <v>1287.25</v>
      </c>
    </row>
    <row r="1361" spans="1:6" s="11" customFormat="1" ht="12.75" customHeight="1">
      <c r="A1361" s="36" t="s">
        <v>2931</v>
      </c>
      <c r="B1361" s="36" t="s">
        <v>2932</v>
      </c>
      <c r="C1361" s="37" t="s">
        <v>281</v>
      </c>
      <c r="D1361" s="22">
        <f t="shared" si="21"/>
        <v>1160.5504587155963</v>
      </c>
      <c r="E1361" s="28" t="s">
        <v>6433</v>
      </c>
      <c r="F1361" s="24">
        <v>1505.35</v>
      </c>
    </row>
    <row r="1362" spans="1:6" s="11" customFormat="1" ht="12.75" customHeight="1">
      <c r="A1362" s="36" t="s">
        <v>2933</v>
      </c>
      <c r="B1362" s="36" t="s">
        <v>2934</v>
      </c>
      <c r="C1362" s="37" t="s">
        <v>281</v>
      </c>
      <c r="D1362" s="22">
        <f t="shared" si="21"/>
        <v>1549.3099992290495</v>
      </c>
      <c r="E1362" s="28" t="s">
        <v>6433</v>
      </c>
      <c r="F1362" s="24">
        <v>2009.61</v>
      </c>
    </row>
    <row r="1363" spans="1:6" s="11" customFormat="1" ht="12.75" customHeight="1">
      <c r="A1363" s="36" t="s">
        <v>2935</v>
      </c>
      <c r="B1363" s="36" t="s">
        <v>2936</v>
      </c>
      <c r="C1363" s="37" t="s">
        <v>281</v>
      </c>
      <c r="D1363" s="22">
        <f t="shared" si="21"/>
        <v>2058.2684449926765</v>
      </c>
      <c r="E1363" s="28" t="s">
        <v>6433</v>
      </c>
      <c r="F1363" s="24">
        <v>2669.78</v>
      </c>
    </row>
    <row r="1364" spans="1:6" s="11" customFormat="1" ht="12.75" customHeight="1">
      <c r="A1364" s="36" t="s">
        <v>2937</v>
      </c>
      <c r="B1364" s="36" t="s">
        <v>2938</v>
      </c>
      <c r="C1364" s="37" t="s">
        <v>281</v>
      </c>
      <c r="D1364" s="22">
        <f t="shared" si="21"/>
        <v>2597.070387788143</v>
      </c>
      <c r="E1364" s="28" t="s">
        <v>6433</v>
      </c>
      <c r="F1364" s="24">
        <v>3368.66</v>
      </c>
    </row>
    <row r="1365" spans="1:6" s="11" customFormat="1" ht="12.75" customHeight="1">
      <c r="A1365" s="36" t="s">
        <v>2939</v>
      </c>
      <c r="B1365" s="36" t="s">
        <v>2940</v>
      </c>
      <c r="C1365" s="37" t="s">
        <v>281</v>
      </c>
      <c r="D1365" s="22">
        <f t="shared" si="21"/>
        <v>3435.278698635417</v>
      </c>
      <c r="E1365" s="28" t="s">
        <v>6433</v>
      </c>
      <c r="F1365" s="24">
        <v>4455.9</v>
      </c>
    </row>
    <row r="1366" spans="1:6" s="11" customFormat="1" ht="12.75" customHeight="1">
      <c r="A1366" s="36" t="s">
        <v>171</v>
      </c>
      <c r="B1366" s="36" t="s">
        <v>2941</v>
      </c>
      <c r="C1366" s="37" t="s">
        <v>281</v>
      </c>
      <c r="D1366" s="22">
        <f t="shared" si="21"/>
        <v>3983.4939480379307</v>
      </c>
      <c r="E1366" s="28" t="s">
        <v>6433</v>
      </c>
      <c r="F1366" s="24">
        <v>5166.99</v>
      </c>
    </row>
    <row r="1367" spans="1:6" s="11" customFormat="1" ht="12.75" customHeight="1">
      <c r="A1367" s="36" t="s">
        <v>2942</v>
      </c>
      <c r="B1367" s="36" t="s">
        <v>2943</v>
      </c>
      <c r="C1367" s="37" t="s">
        <v>281</v>
      </c>
      <c r="D1367" s="22">
        <f t="shared" si="21"/>
        <v>4814.455323413769</v>
      </c>
      <c r="E1367" s="28" t="s">
        <v>6433</v>
      </c>
      <c r="F1367" s="24">
        <v>6244.83</v>
      </c>
    </row>
    <row r="1368" spans="1:6" s="11" customFormat="1" ht="12.75" customHeight="1">
      <c r="A1368" s="36" t="s">
        <v>2944</v>
      </c>
      <c r="B1368" s="36" t="s">
        <v>2945</v>
      </c>
      <c r="C1368" s="37" t="s">
        <v>281</v>
      </c>
      <c r="D1368" s="22">
        <f t="shared" si="21"/>
        <v>238.0155732017578</v>
      </c>
      <c r="E1368" s="28" t="s">
        <v>6433</v>
      </c>
      <c r="F1368" s="24">
        <v>308.73</v>
      </c>
    </row>
    <row r="1369" spans="1:6" s="11" customFormat="1" ht="12.75" customHeight="1">
      <c r="A1369" s="36" t="s">
        <v>172</v>
      </c>
      <c r="B1369" s="36" t="s">
        <v>2946</v>
      </c>
      <c r="C1369" s="37" t="s">
        <v>281</v>
      </c>
      <c r="D1369" s="22">
        <f t="shared" si="21"/>
        <v>463.0252100840337</v>
      </c>
      <c r="E1369" s="28" t="s">
        <v>6433</v>
      </c>
      <c r="F1369" s="24">
        <v>600.59</v>
      </c>
    </row>
    <row r="1370" spans="1:6" s="11" customFormat="1" ht="12.75" customHeight="1">
      <c r="A1370" s="36" t="s">
        <v>2947</v>
      </c>
      <c r="B1370" s="36" t="s">
        <v>2948</v>
      </c>
      <c r="C1370" s="37" t="s">
        <v>281</v>
      </c>
      <c r="D1370" s="22">
        <f t="shared" si="21"/>
        <v>600.0462570349241</v>
      </c>
      <c r="E1370" s="28" t="s">
        <v>6433</v>
      </c>
      <c r="F1370" s="24">
        <v>778.32</v>
      </c>
    </row>
    <row r="1371" spans="1:6" s="11" customFormat="1" ht="12.75" customHeight="1">
      <c r="A1371" s="36" t="s">
        <v>185</v>
      </c>
      <c r="B1371" s="36" t="s">
        <v>2949</v>
      </c>
      <c r="C1371" s="37" t="s">
        <v>281</v>
      </c>
      <c r="D1371" s="22">
        <f t="shared" si="21"/>
        <v>81.26590085575515</v>
      </c>
      <c r="E1371" s="28" t="s">
        <v>6433</v>
      </c>
      <c r="F1371" s="24">
        <v>105.41</v>
      </c>
    </row>
    <row r="1372" spans="1:6" s="11" customFormat="1" ht="12.75" customHeight="1">
      <c r="A1372" s="36" t="s">
        <v>2950</v>
      </c>
      <c r="B1372" s="36" t="s">
        <v>2951</v>
      </c>
      <c r="C1372" s="37" t="s">
        <v>281</v>
      </c>
      <c r="D1372" s="22">
        <f t="shared" si="21"/>
        <v>105.31955901626708</v>
      </c>
      <c r="E1372" s="28" t="s">
        <v>6433</v>
      </c>
      <c r="F1372" s="24">
        <v>136.61</v>
      </c>
    </row>
    <row r="1373" spans="1:6" s="11" customFormat="1" ht="12.75" customHeight="1">
      <c r="A1373" s="36" t="s">
        <v>186</v>
      </c>
      <c r="B1373" s="36" t="s">
        <v>2952</v>
      </c>
      <c r="C1373" s="37" t="s">
        <v>281</v>
      </c>
      <c r="D1373" s="22">
        <f t="shared" si="21"/>
        <v>92.40613676663327</v>
      </c>
      <c r="E1373" s="28" t="s">
        <v>6433</v>
      </c>
      <c r="F1373" s="24">
        <v>119.86</v>
      </c>
    </row>
    <row r="1374" spans="1:6" s="11" customFormat="1" ht="12.75" customHeight="1">
      <c r="A1374" s="36" t="s">
        <v>2953</v>
      </c>
      <c r="B1374" s="36" t="s">
        <v>2954</v>
      </c>
      <c r="C1374" s="37" t="s">
        <v>281</v>
      </c>
      <c r="D1374" s="22">
        <f t="shared" si="21"/>
        <v>115.38817361807108</v>
      </c>
      <c r="E1374" s="28" t="s">
        <v>6433</v>
      </c>
      <c r="F1374" s="24">
        <v>149.67</v>
      </c>
    </row>
    <row r="1375" spans="1:6" s="11" customFormat="1" ht="12.75" customHeight="1">
      <c r="A1375" s="36" t="s">
        <v>174</v>
      </c>
      <c r="B1375" s="36" t="s">
        <v>2955</v>
      </c>
      <c r="C1375" s="37" t="s">
        <v>281</v>
      </c>
      <c r="D1375" s="22">
        <f t="shared" si="21"/>
        <v>358.93917199907486</v>
      </c>
      <c r="E1375" s="28" t="s">
        <v>6433</v>
      </c>
      <c r="F1375" s="24">
        <v>465.58</v>
      </c>
    </row>
    <row r="1376" spans="1:6" s="11" customFormat="1" ht="12.75" customHeight="1">
      <c r="A1376" s="36" t="s">
        <v>2956</v>
      </c>
      <c r="B1376" s="36" t="s">
        <v>2957</v>
      </c>
      <c r="C1376" s="37" t="s">
        <v>281</v>
      </c>
      <c r="D1376" s="22">
        <f t="shared" si="21"/>
        <v>184.24947960835712</v>
      </c>
      <c r="E1376" s="28" t="s">
        <v>6433</v>
      </c>
      <c r="F1376" s="24">
        <v>238.99</v>
      </c>
    </row>
    <row r="1377" spans="1:6" s="11" customFormat="1" ht="12.75" customHeight="1">
      <c r="A1377" s="36" t="s">
        <v>2958</v>
      </c>
      <c r="B1377" s="36" t="s">
        <v>2959</v>
      </c>
      <c r="C1377" s="37" t="s">
        <v>281</v>
      </c>
      <c r="D1377" s="22">
        <f t="shared" si="21"/>
        <v>1297.9878189808032</v>
      </c>
      <c r="E1377" s="28" t="s">
        <v>6433</v>
      </c>
      <c r="F1377" s="24">
        <v>1683.62</v>
      </c>
    </row>
    <row r="1378" spans="1:6" s="11" customFormat="1" ht="12.75" customHeight="1">
      <c r="A1378" s="36" t="s">
        <v>2960</v>
      </c>
      <c r="B1378" s="36" t="s">
        <v>2961</v>
      </c>
      <c r="C1378" s="37" t="s">
        <v>281</v>
      </c>
      <c r="D1378" s="22">
        <f t="shared" si="21"/>
        <v>1806.0288335517694</v>
      </c>
      <c r="E1378" s="28" t="s">
        <v>6433</v>
      </c>
      <c r="F1378" s="24">
        <v>2342.6</v>
      </c>
    </row>
    <row r="1379" spans="1:6" s="11" customFormat="1" ht="12.75" customHeight="1">
      <c r="A1379" s="36" t="s">
        <v>173</v>
      </c>
      <c r="B1379" s="36" t="s">
        <v>2962</v>
      </c>
      <c r="C1379" s="37" t="s">
        <v>537</v>
      </c>
      <c r="D1379" s="22">
        <f t="shared" si="21"/>
        <v>366.35571659856606</v>
      </c>
      <c r="E1379" s="28" t="s">
        <v>6433</v>
      </c>
      <c r="F1379" s="24">
        <v>475.2</v>
      </c>
    </row>
    <row r="1380" spans="1:6" s="11" customFormat="1" ht="12.75" customHeight="1">
      <c r="A1380" s="36" t="s">
        <v>2963</v>
      </c>
      <c r="B1380" s="36" t="s">
        <v>2964</v>
      </c>
      <c r="C1380" s="37" t="s">
        <v>281</v>
      </c>
      <c r="D1380" s="22">
        <f t="shared" si="21"/>
        <v>472.0376223884049</v>
      </c>
      <c r="E1380" s="28" t="s">
        <v>6433</v>
      </c>
      <c r="F1380" s="24">
        <v>612.28</v>
      </c>
    </row>
    <row r="1381" spans="1:6" s="11" customFormat="1" ht="12.75" customHeight="1">
      <c r="A1381" s="36" t="s">
        <v>442</v>
      </c>
      <c r="B1381" s="36" t="s">
        <v>2965</v>
      </c>
      <c r="C1381" s="37" t="s">
        <v>281</v>
      </c>
      <c r="D1381" s="22">
        <f t="shared" si="21"/>
        <v>372.2457790455632</v>
      </c>
      <c r="E1381" s="28" t="s">
        <v>6433</v>
      </c>
      <c r="F1381" s="24">
        <v>482.84</v>
      </c>
    </row>
    <row r="1382" spans="1:6" s="11" customFormat="1" ht="12.75" customHeight="1">
      <c r="A1382" s="36" t="s">
        <v>2966</v>
      </c>
      <c r="B1382" s="36" t="s">
        <v>2967</v>
      </c>
      <c r="C1382" s="37" t="s">
        <v>281</v>
      </c>
      <c r="D1382" s="22">
        <f t="shared" si="21"/>
        <v>370.35695011949736</v>
      </c>
      <c r="E1382" s="28" t="s">
        <v>6433</v>
      </c>
      <c r="F1382" s="24">
        <v>480.39</v>
      </c>
    </row>
    <row r="1383" spans="1:6" s="11" customFormat="1" ht="12.75" customHeight="1">
      <c r="A1383" s="36" t="s">
        <v>2968</v>
      </c>
      <c r="B1383" s="36" t="s">
        <v>2969</v>
      </c>
      <c r="C1383" s="37" t="s">
        <v>281</v>
      </c>
      <c r="D1383" s="22">
        <f t="shared" si="21"/>
        <v>250.79793385244008</v>
      </c>
      <c r="E1383" s="28" t="s">
        <v>6433</v>
      </c>
      <c r="F1383" s="24">
        <v>325.31</v>
      </c>
    </row>
    <row r="1384" spans="1:6" s="11" customFormat="1" ht="12.75" customHeight="1">
      <c r="A1384" s="36" t="s">
        <v>2970</v>
      </c>
      <c r="B1384" s="36" t="s">
        <v>2971</v>
      </c>
      <c r="C1384" s="37" t="s">
        <v>281</v>
      </c>
      <c r="D1384" s="22">
        <f t="shared" si="21"/>
        <v>239.88127361036157</v>
      </c>
      <c r="E1384" s="28" t="s">
        <v>6433</v>
      </c>
      <c r="F1384" s="24">
        <v>311.15</v>
      </c>
    </row>
    <row r="1385" spans="1:6" s="11" customFormat="1" ht="12.75" customHeight="1">
      <c r="A1385" s="36" t="s">
        <v>2972</v>
      </c>
      <c r="B1385" s="36" t="s">
        <v>2973</v>
      </c>
      <c r="C1385" s="37" t="s">
        <v>281</v>
      </c>
      <c r="D1385" s="22">
        <f t="shared" si="21"/>
        <v>1150.1657543751446</v>
      </c>
      <c r="E1385" s="28" t="s">
        <v>6433</v>
      </c>
      <c r="F1385" s="24">
        <v>1491.88</v>
      </c>
    </row>
    <row r="1386" spans="1:6" s="11" customFormat="1" ht="12.75" customHeight="1">
      <c r="A1386" s="36" t="s">
        <v>2974</v>
      </c>
      <c r="B1386" s="36" t="s">
        <v>2975</v>
      </c>
      <c r="C1386" s="37" t="s">
        <v>286</v>
      </c>
      <c r="D1386" s="22">
        <f t="shared" si="21"/>
        <v>12.982807802019892</v>
      </c>
      <c r="E1386" s="28" t="s">
        <v>6433</v>
      </c>
      <c r="F1386" s="24">
        <v>16.84</v>
      </c>
    </row>
    <row r="1387" spans="1:6" s="11" customFormat="1" ht="12.75" customHeight="1">
      <c r="A1387" s="36" t="s">
        <v>2976</v>
      </c>
      <c r="B1387" s="36" t="s">
        <v>2977</v>
      </c>
      <c r="C1387" s="37" t="s">
        <v>286</v>
      </c>
      <c r="D1387" s="22">
        <f t="shared" si="21"/>
        <v>22.211086269370135</v>
      </c>
      <c r="E1387" s="28" t="s">
        <v>6433</v>
      </c>
      <c r="F1387" s="24">
        <v>28.81</v>
      </c>
    </row>
    <row r="1388" spans="1:6" s="11" customFormat="1" ht="12.75" customHeight="1">
      <c r="A1388" s="36" t="s">
        <v>2978</v>
      </c>
      <c r="B1388" s="36" t="s">
        <v>2979</v>
      </c>
      <c r="C1388" s="37" t="s">
        <v>286</v>
      </c>
      <c r="D1388" s="22">
        <f t="shared" si="21"/>
        <v>32.68059517384936</v>
      </c>
      <c r="E1388" s="28" t="s">
        <v>6433</v>
      </c>
      <c r="F1388" s="24">
        <v>42.39</v>
      </c>
    </row>
    <row r="1389" spans="1:6" s="11" customFormat="1" ht="12.75" customHeight="1">
      <c r="A1389" s="36" t="s">
        <v>2980</v>
      </c>
      <c r="B1389" s="36" t="s">
        <v>2981</v>
      </c>
      <c r="C1389" s="37" t="s">
        <v>286</v>
      </c>
      <c r="D1389" s="22">
        <f t="shared" si="21"/>
        <v>49.88821216560018</v>
      </c>
      <c r="E1389" s="28" t="s">
        <v>6433</v>
      </c>
      <c r="F1389" s="24">
        <v>64.71</v>
      </c>
    </row>
    <row r="1390" spans="1:6" s="11" customFormat="1" ht="12.75" customHeight="1">
      <c r="A1390" s="36" t="s">
        <v>2982</v>
      </c>
      <c r="B1390" s="36" t="s">
        <v>2983</v>
      </c>
      <c r="C1390" s="37" t="s">
        <v>286</v>
      </c>
      <c r="D1390" s="22">
        <f t="shared" si="21"/>
        <v>64.6981728471205</v>
      </c>
      <c r="E1390" s="28" t="s">
        <v>6433</v>
      </c>
      <c r="F1390" s="24">
        <v>83.92</v>
      </c>
    </row>
    <row r="1391" spans="1:6" s="11" customFormat="1" ht="12.75" customHeight="1">
      <c r="A1391" s="36" t="s">
        <v>2984</v>
      </c>
      <c r="B1391" s="36" t="s">
        <v>2985</v>
      </c>
      <c r="C1391" s="37" t="s">
        <v>286</v>
      </c>
      <c r="D1391" s="22">
        <f t="shared" si="21"/>
        <v>95.15843034461493</v>
      </c>
      <c r="E1391" s="28" t="s">
        <v>6433</v>
      </c>
      <c r="F1391" s="24">
        <v>123.43</v>
      </c>
    </row>
    <row r="1392" spans="1:6" s="11" customFormat="1" ht="12.75" customHeight="1">
      <c r="A1392" s="36" t="s">
        <v>2986</v>
      </c>
      <c r="B1392" s="36" t="s">
        <v>2987</v>
      </c>
      <c r="C1392" s="37" t="s">
        <v>286</v>
      </c>
      <c r="D1392" s="22">
        <f t="shared" si="21"/>
        <v>120.9544368205998</v>
      </c>
      <c r="E1392" s="28" t="s">
        <v>6433</v>
      </c>
      <c r="F1392" s="24">
        <v>156.89</v>
      </c>
    </row>
    <row r="1393" spans="1:6" s="11" customFormat="1" ht="12.75" customHeight="1">
      <c r="A1393" s="36" t="s">
        <v>2988</v>
      </c>
      <c r="B1393" s="36" t="s">
        <v>2989</v>
      </c>
      <c r="C1393" s="37" t="s">
        <v>286</v>
      </c>
      <c r="D1393" s="22">
        <f t="shared" si="21"/>
        <v>143.85937861383087</v>
      </c>
      <c r="E1393" s="28" t="s">
        <v>6433</v>
      </c>
      <c r="F1393" s="24">
        <v>186.6</v>
      </c>
    </row>
    <row r="1394" spans="1:6" s="11" customFormat="1" ht="12.75" customHeight="1">
      <c r="A1394" s="36" t="s">
        <v>2990</v>
      </c>
      <c r="B1394" s="36" t="s">
        <v>2991</v>
      </c>
      <c r="C1394" s="37" t="s">
        <v>286</v>
      </c>
      <c r="D1394" s="22">
        <f t="shared" si="21"/>
        <v>180.12489399429498</v>
      </c>
      <c r="E1394" s="28" t="s">
        <v>6433</v>
      </c>
      <c r="F1394" s="24">
        <v>233.64</v>
      </c>
    </row>
    <row r="1395" spans="1:6" s="11" customFormat="1" ht="12.75" customHeight="1">
      <c r="A1395" s="36" t="s">
        <v>2992</v>
      </c>
      <c r="B1395" s="36" t="s">
        <v>2993</v>
      </c>
      <c r="C1395" s="37" t="s">
        <v>286</v>
      </c>
      <c r="D1395" s="22">
        <f t="shared" si="21"/>
        <v>220.07555315704263</v>
      </c>
      <c r="E1395" s="28" t="s">
        <v>6433</v>
      </c>
      <c r="F1395" s="24">
        <v>285.46</v>
      </c>
    </row>
    <row r="1396" spans="1:6" s="11" customFormat="1" ht="12.75" customHeight="1">
      <c r="A1396" s="36" t="s">
        <v>2994</v>
      </c>
      <c r="B1396" s="36" t="s">
        <v>2995</v>
      </c>
      <c r="C1396" s="37" t="s">
        <v>286</v>
      </c>
      <c r="D1396" s="22">
        <f t="shared" si="21"/>
        <v>236.27322488628482</v>
      </c>
      <c r="E1396" s="28" t="s">
        <v>6433</v>
      </c>
      <c r="F1396" s="24">
        <v>306.47</v>
      </c>
    </row>
    <row r="1397" spans="1:6" s="11" customFormat="1" ht="12.75" customHeight="1">
      <c r="A1397" s="36" t="s">
        <v>2996</v>
      </c>
      <c r="B1397" s="36" t="s">
        <v>2997</v>
      </c>
      <c r="C1397" s="37" t="s">
        <v>286</v>
      </c>
      <c r="D1397" s="22">
        <f t="shared" si="21"/>
        <v>8.634646519158123</v>
      </c>
      <c r="E1397" s="28" t="s">
        <v>6433</v>
      </c>
      <c r="F1397" s="24">
        <v>11.2</v>
      </c>
    </row>
    <row r="1398" spans="1:6" s="11" customFormat="1" ht="12.75" customHeight="1">
      <c r="A1398" s="36" t="s">
        <v>288</v>
      </c>
      <c r="B1398" s="36" t="s">
        <v>2998</v>
      </c>
      <c r="C1398" s="37" t="s">
        <v>286</v>
      </c>
      <c r="D1398" s="22">
        <f t="shared" si="21"/>
        <v>5.905481458638501</v>
      </c>
      <c r="E1398" s="28" t="s">
        <v>6433</v>
      </c>
      <c r="F1398" s="24">
        <v>7.66</v>
      </c>
    </row>
    <row r="1399" spans="1:6" s="11" customFormat="1" ht="12.75" customHeight="1">
      <c r="A1399" s="36" t="s">
        <v>188</v>
      </c>
      <c r="B1399" s="36" t="s">
        <v>2999</v>
      </c>
      <c r="C1399" s="37" t="s">
        <v>286</v>
      </c>
      <c r="D1399" s="22">
        <f t="shared" si="21"/>
        <v>7.640120268290803</v>
      </c>
      <c r="E1399" s="28" t="s">
        <v>6433</v>
      </c>
      <c r="F1399" s="24">
        <v>9.91</v>
      </c>
    </row>
    <row r="1400" spans="1:6" s="11" customFormat="1" ht="12.75" customHeight="1">
      <c r="A1400" s="36" t="s">
        <v>189</v>
      </c>
      <c r="B1400" s="36" t="s">
        <v>3000</v>
      </c>
      <c r="C1400" s="37" t="s">
        <v>286</v>
      </c>
      <c r="D1400" s="22">
        <f t="shared" si="21"/>
        <v>13.360573587233057</v>
      </c>
      <c r="E1400" s="28" t="s">
        <v>6433</v>
      </c>
      <c r="F1400" s="24">
        <v>17.33</v>
      </c>
    </row>
    <row r="1401" spans="1:6" s="11" customFormat="1" ht="12.75" customHeight="1">
      <c r="A1401" s="36" t="s">
        <v>190</v>
      </c>
      <c r="B1401" s="36" t="s">
        <v>3001</v>
      </c>
      <c r="C1401" s="37" t="s">
        <v>286</v>
      </c>
      <c r="D1401" s="22">
        <f t="shared" si="21"/>
        <v>22.372985891604348</v>
      </c>
      <c r="E1401" s="28" t="s">
        <v>6433</v>
      </c>
      <c r="F1401" s="24">
        <v>29.02</v>
      </c>
    </row>
    <row r="1402" spans="1:6" s="11" customFormat="1" ht="12.75" customHeight="1">
      <c r="A1402" s="36" t="s">
        <v>3002</v>
      </c>
      <c r="B1402" s="36" t="s">
        <v>3003</v>
      </c>
      <c r="C1402" s="37" t="s">
        <v>286</v>
      </c>
      <c r="D1402" s="22">
        <f t="shared" si="21"/>
        <v>35.887749595250945</v>
      </c>
      <c r="E1402" s="28" t="s">
        <v>6433</v>
      </c>
      <c r="F1402" s="24">
        <v>46.55</v>
      </c>
    </row>
    <row r="1403" spans="1:6" s="11" customFormat="1" ht="12.75" customHeight="1">
      <c r="A1403" s="36" t="s">
        <v>187</v>
      </c>
      <c r="B1403" s="36" t="s">
        <v>3004</v>
      </c>
      <c r="C1403" s="37" t="s">
        <v>286</v>
      </c>
      <c r="D1403" s="22">
        <f t="shared" si="21"/>
        <v>50.420168067226896</v>
      </c>
      <c r="E1403" s="28" t="s">
        <v>6433</v>
      </c>
      <c r="F1403" s="24">
        <v>65.4</v>
      </c>
    </row>
    <row r="1404" spans="1:6" s="11" customFormat="1" ht="12.75" customHeight="1">
      <c r="A1404" s="36" t="s">
        <v>3005</v>
      </c>
      <c r="B1404" s="36" t="s">
        <v>3006</v>
      </c>
      <c r="C1404" s="37" t="s">
        <v>286</v>
      </c>
      <c r="D1404" s="22">
        <f t="shared" si="21"/>
        <v>61.853365199290735</v>
      </c>
      <c r="E1404" s="28" t="s">
        <v>6433</v>
      </c>
      <c r="F1404" s="24">
        <v>80.23</v>
      </c>
    </row>
    <row r="1405" spans="1:6" s="11" customFormat="1" ht="12.75" customHeight="1">
      <c r="A1405" s="36" t="s">
        <v>3007</v>
      </c>
      <c r="B1405" s="36" t="s">
        <v>3008</v>
      </c>
      <c r="C1405" s="37" t="s">
        <v>286</v>
      </c>
      <c r="D1405" s="22">
        <f t="shared" si="21"/>
        <v>82.2141700716984</v>
      </c>
      <c r="E1405" s="28" t="s">
        <v>6433</v>
      </c>
      <c r="F1405" s="24">
        <v>106.64</v>
      </c>
    </row>
    <row r="1406" spans="1:6" s="11" customFormat="1" ht="12.75" customHeight="1">
      <c r="A1406" s="36" t="s">
        <v>289</v>
      </c>
      <c r="B1406" s="36" t="s">
        <v>3009</v>
      </c>
      <c r="C1406" s="37" t="s">
        <v>286</v>
      </c>
      <c r="D1406" s="22">
        <f t="shared" si="21"/>
        <v>109.1820214324262</v>
      </c>
      <c r="E1406" s="28" t="s">
        <v>6433</v>
      </c>
      <c r="F1406" s="24">
        <v>141.62</v>
      </c>
    </row>
    <row r="1407" spans="1:6" s="11" customFormat="1" ht="12.75" customHeight="1">
      <c r="A1407" s="36" t="s">
        <v>3010</v>
      </c>
      <c r="B1407" s="36" t="s">
        <v>3011</v>
      </c>
      <c r="C1407" s="37" t="s">
        <v>286</v>
      </c>
      <c r="D1407" s="22">
        <f t="shared" si="21"/>
        <v>131.90193508596101</v>
      </c>
      <c r="E1407" s="28" t="s">
        <v>6433</v>
      </c>
      <c r="F1407" s="24">
        <v>171.09</v>
      </c>
    </row>
    <row r="1408" spans="1:6" s="11" customFormat="1" ht="12.75" customHeight="1">
      <c r="A1408" s="36" t="s">
        <v>3012</v>
      </c>
      <c r="B1408" s="36" t="s">
        <v>3013</v>
      </c>
      <c r="C1408" s="37" t="s">
        <v>286</v>
      </c>
      <c r="D1408" s="22">
        <f t="shared" si="21"/>
        <v>155.44676586230824</v>
      </c>
      <c r="E1408" s="28" t="s">
        <v>6433</v>
      </c>
      <c r="F1408" s="24">
        <v>201.63</v>
      </c>
    </row>
    <row r="1409" spans="1:6" s="11" customFormat="1" ht="12.75" customHeight="1">
      <c r="A1409" s="36" t="s">
        <v>3014</v>
      </c>
      <c r="B1409" s="36" t="s">
        <v>3015</v>
      </c>
      <c r="C1409" s="37" t="s">
        <v>286</v>
      </c>
      <c r="D1409" s="22">
        <f t="shared" si="21"/>
        <v>188.47428879808805</v>
      </c>
      <c r="E1409" s="28" t="s">
        <v>6433</v>
      </c>
      <c r="F1409" s="24">
        <v>244.47</v>
      </c>
    </row>
    <row r="1410" spans="1:6" s="11" customFormat="1" ht="12.75" customHeight="1">
      <c r="A1410" s="36" t="s">
        <v>3016</v>
      </c>
      <c r="B1410" s="36" t="s">
        <v>3017</v>
      </c>
      <c r="C1410" s="37" t="s">
        <v>286</v>
      </c>
      <c r="D1410" s="22">
        <f t="shared" si="21"/>
        <v>228.8104232518696</v>
      </c>
      <c r="E1410" s="28" t="s">
        <v>6433</v>
      </c>
      <c r="F1410" s="24">
        <v>296.79</v>
      </c>
    </row>
    <row r="1411" spans="1:6" s="11" customFormat="1" ht="12.75" customHeight="1">
      <c r="A1411" s="36" t="s">
        <v>3018</v>
      </c>
      <c r="B1411" s="36" t="s">
        <v>3019</v>
      </c>
      <c r="C1411" s="37" t="s">
        <v>286</v>
      </c>
      <c r="D1411" s="22">
        <f t="shared" si="21"/>
        <v>341.59278390255184</v>
      </c>
      <c r="E1411" s="28" t="s">
        <v>6433</v>
      </c>
      <c r="F1411" s="24">
        <v>443.08</v>
      </c>
    </row>
    <row r="1412" spans="1:6" s="11" customFormat="1" ht="12.75" customHeight="1">
      <c r="A1412" s="36" t="s">
        <v>192</v>
      </c>
      <c r="B1412" s="36" t="s">
        <v>3020</v>
      </c>
      <c r="C1412" s="37" t="s">
        <v>286</v>
      </c>
      <c r="D1412" s="22">
        <f t="shared" si="21"/>
        <v>23.86092051499499</v>
      </c>
      <c r="E1412" s="28" t="s">
        <v>6433</v>
      </c>
      <c r="F1412" s="24">
        <v>30.95</v>
      </c>
    </row>
    <row r="1413" spans="1:6" s="11" customFormat="1" ht="12.75" customHeight="1">
      <c r="A1413" s="36" t="s">
        <v>193</v>
      </c>
      <c r="B1413" s="36" t="s">
        <v>3021</v>
      </c>
      <c r="C1413" s="37" t="s">
        <v>286</v>
      </c>
      <c r="D1413" s="22">
        <f t="shared" si="21"/>
        <v>29.619921363040632</v>
      </c>
      <c r="E1413" s="28" t="s">
        <v>6433</v>
      </c>
      <c r="F1413" s="24">
        <v>38.42</v>
      </c>
    </row>
    <row r="1414" spans="1:6" s="11" customFormat="1" ht="12.75" customHeight="1">
      <c r="A1414" s="36" t="s">
        <v>290</v>
      </c>
      <c r="B1414" s="36" t="s">
        <v>3022</v>
      </c>
      <c r="C1414" s="37" t="s">
        <v>286</v>
      </c>
      <c r="D1414" s="22">
        <f t="shared" si="21"/>
        <v>35.641045408989285</v>
      </c>
      <c r="E1414" s="28" t="s">
        <v>6433</v>
      </c>
      <c r="F1414" s="24">
        <v>46.23</v>
      </c>
    </row>
    <row r="1415" spans="1:6" s="11" customFormat="1" ht="12.75" customHeight="1">
      <c r="A1415" s="36" t="s">
        <v>194</v>
      </c>
      <c r="B1415" s="36" t="s">
        <v>3023</v>
      </c>
      <c r="C1415" s="37" t="s">
        <v>286</v>
      </c>
      <c r="D1415" s="22">
        <f t="shared" si="21"/>
        <v>41.384627245393574</v>
      </c>
      <c r="E1415" s="28" t="s">
        <v>6433</v>
      </c>
      <c r="F1415" s="24">
        <v>53.68</v>
      </c>
    </row>
    <row r="1416" spans="1:6" s="11" customFormat="1" ht="12.75" customHeight="1">
      <c r="A1416" s="36" t="s">
        <v>195</v>
      </c>
      <c r="B1416" s="36" t="s">
        <v>3024</v>
      </c>
      <c r="C1416" s="37" t="s">
        <v>286</v>
      </c>
      <c r="D1416" s="22">
        <f t="shared" si="21"/>
        <v>48.45424408295429</v>
      </c>
      <c r="E1416" s="28" t="s">
        <v>6433</v>
      </c>
      <c r="F1416" s="24">
        <v>62.85</v>
      </c>
    </row>
    <row r="1417" spans="1:6" s="11" customFormat="1" ht="12.75" customHeight="1">
      <c r="A1417" s="36" t="s">
        <v>3025</v>
      </c>
      <c r="B1417" s="36" t="s">
        <v>3026</v>
      </c>
      <c r="C1417" s="37" t="s">
        <v>286</v>
      </c>
      <c r="D1417" s="22">
        <f aca="true" t="shared" si="22" ref="D1417:D1480">F1417/$F$5</f>
        <v>60.40397810500347</v>
      </c>
      <c r="E1417" s="28" t="s">
        <v>6433</v>
      </c>
      <c r="F1417" s="24">
        <v>78.35</v>
      </c>
    </row>
    <row r="1418" spans="1:6" s="11" customFormat="1" ht="12.75" customHeight="1">
      <c r="A1418" s="36" t="s">
        <v>191</v>
      </c>
      <c r="B1418" s="36" t="s">
        <v>3027</v>
      </c>
      <c r="C1418" s="37" t="s">
        <v>286</v>
      </c>
      <c r="D1418" s="22">
        <f t="shared" si="22"/>
        <v>69.2699097987819</v>
      </c>
      <c r="E1418" s="28" t="s">
        <v>6433</v>
      </c>
      <c r="F1418" s="24">
        <v>89.85</v>
      </c>
    </row>
    <row r="1419" spans="1:6" s="11" customFormat="1" ht="12.75" customHeight="1">
      <c r="A1419" s="36" t="s">
        <v>197</v>
      </c>
      <c r="B1419" s="36" t="s">
        <v>3028</v>
      </c>
      <c r="C1419" s="37" t="s">
        <v>286</v>
      </c>
      <c r="D1419" s="22">
        <f t="shared" si="22"/>
        <v>91.74311926605505</v>
      </c>
      <c r="E1419" s="28" t="s">
        <v>6433</v>
      </c>
      <c r="F1419" s="24">
        <v>119</v>
      </c>
    </row>
    <row r="1420" spans="1:6" s="11" customFormat="1" ht="12.75" customHeight="1">
      <c r="A1420" s="36" t="s">
        <v>3029</v>
      </c>
      <c r="B1420" s="36" t="s">
        <v>3030</v>
      </c>
      <c r="C1420" s="37" t="s">
        <v>286</v>
      </c>
      <c r="D1420" s="22">
        <f t="shared" si="22"/>
        <v>21.887287024901706</v>
      </c>
      <c r="E1420" s="28" t="s">
        <v>6433</v>
      </c>
      <c r="F1420" s="24">
        <v>28.39</v>
      </c>
    </row>
    <row r="1421" spans="1:6" s="11" customFormat="1" ht="12.75" customHeight="1">
      <c r="A1421" s="36" t="s">
        <v>3031</v>
      </c>
      <c r="B1421" s="36" t="s">
        <v>3032</v>
      </c>
      <c r="C1421" s="37" t="s">
        <v>286</v>
      </c>
      <c r="D1421" s="22">
        <f t="shared" si="22"/>
        <v>26.79053272685221</v>
      </c>
      <c r="E1421" s="28" t="s">
        <v>6433</v>
      </c>
      <c r="F1421" s="24">
        <v>34.75</v>
      </c>
    </row>
    <row r="1422" spans="1:6" s="11" customFormat="1" ht="12.75" customHeight="1">
      <c r="A1422" s="36" t="s">
        <v>3033</v>
      </c>
      <c r="B1422" s="36" t="s">
        <v>2207</v>
      </c>
      <c r="C1422" s="37" t="s">
        <v>286</v>
      </c>
      <c r="D1422" s="22">
        <f t="shared" si="22"/>
        <v>14.856217716444377</v>
      </c>
      <c r="E1422" s="28" t="s">
        <v>6433</v>
      </c>
      <c r="F1422" s="24">
        <v>19.27</v>
      </c>
    </row>
    <row r="1423" spans="1:6" s="11" customFormat="1" ht="12.75" customHeight="1">
      <c r="A1423" s="36" t="s">
        <v>3034</v>
      </c>
      <c r="B1423" s="36" t="s">
        <v>3035</v>
      </c>
      <c r="C1423" s="37" t="s">
        <v>537</v>
      </c>
      <c r="D1423" s="22">
        <f t="shared" si="22"/>
        <v>366.35571659856606</v>
      </c>
      <c r="E1423" s="28" t="s">
        <v>6433</v>
      </c>
      <c r="F1423" s="24">
        <v>475.2</v>
      </c>
    </row>
    <row r="1424" spans="1:6" s="11" customFormat="1" ht="12.75" customHeight="1">
      <c r="A1424" s="36" t="s">
        <v>369</v>
      </c>
      <c r="B1424" s="36" t="s">
        <v>3036</v>
      </c>
      <c r="C1424" s="37" t="s">
        <v>401</v>
      </c>
      <c r="D1424" s="22">
        <f t="shared" si="22"/>
        <v>1137.1366895382007</v>
      </c>
      <c r="E1424" s="28" t="s">
        <v>6433</v>
      </c>
      <c r="F1424" s="24">
        <v>1474.98</v>
      </c>
    </row>
    <row r="1425" spans="1:6" s="11" customFormat="1" ht="12.75" customHeight="1">
      <c r="A1425" s="36" t="s">
        <v>3037</v>
      </c>
      <c r="B1425" s="36" t="s">
        <v>3038</v>
      </c>
      <c r="C1425" s="37" t="s">
        <v>281</v>
      </c>
      <c r="D1425" s="22">
        <f t="shared" si="22"/>
        <v>224.9942178706345</v>
      </c>
      <c r="E1425" s="28" t="s">
        <v>6433</v>
      </c>
      <c r="F1425" s="24">
        <v>291.84</v>
      </c>
    </row>
    <row r="1426" spans="1:6" s="11" customFormat="1" ht="12.75" customHeight="1">
      <c r="A1426" s="36" t="s">
        <v>3039</v>
      </c>
      <c r="B1426" s="36" t="s">
        <v>3040</v>
      </c>
      <c r="C1426" s="37" t="s">
        <v>281</v>
      </c>
      <c r="D1426" s="22">
        <f t="shared" si="22"/>
        <v>458.05257882969704</v>
      </c>
      <c r="E1426" s="28" t="s">
        <v>6433</v>
      </c>
      <c r="F1426" s="24">
        <v>594.14</v>
      </c>
    </row>
    <row r="1427" spans="1:6" s="11" customFormat="1" ht="12.75" customHeight="1">
      <c r="A1427" s="36" t="s">
        <v>3041</v>
      </c>
      <c r="B1427" s="36" t="s">
        <v>3042</v>
      </c>
      <c r="C1427" s="37" t="s">
        <v>281</v>
      </c>
      <c r="D1427" s="22">
        <f t="shared" si="22"/>
        <v>603.1223498573742</v>
      </c>
      <c r="E1427" s="28" t="s">
        <v>6433</v>
      </c>
      <c r="F1427" s="24">
        <v>782.31</v>
      </c>
    </row>
    <row r="1428" spans="1:6" s="11" customFormat="1" ht="12.75" customHeight="1">
      <c r="A1428" s="36" t="s">
        <v>3043</v>
      </c>
      <c r="B1428" s="36" t="s">
        <v>3044</v>
      </c>
      <c r="C1428" s="37" t="s">
        <v>281</v>
      </c>
      <c r="D1428" s="22">
        <f t="shared" si="22"/>
        <v>863.1794002004473</v>
      </c>
      <c r="E1428" s="28" t="s">
        <v>6433</v>
      </c>
      <c r="F1428" s="24">
        <v>1119.63</v>
      </c>
    </row>
    <row r="1429" spans="1:6" s="11" customFormat="1" ht="12.75" customHeight="1">
      <c r="A1429" s="36" t="s">
        <v>3045</v>
      </c>
      <c r="B1429" s="36" t="s">
        <v>3046</v>
      </c>
      <c r="C1429" s="37" t="s">
        <v>281</v>
      </c>
      <c r="D1429" s="22">
        <f t="shared" si="22"/>
        <v>92.40613676663327</v>
      </c>
      <c r="E1429" s="28" t="s">
        <v>6433</v>
      </c>
      <c r="F1429" s="24">
        <v>119.86</v>
      </c>
    </row>
    <row r="1430" spans="1:6" s="11" customFormat="1" ht="12.75" customHeight="1">
      <c r="A1430" s="36" t="s">
        <v>443</v>
      </c>
      <c r="B1430" s="36" t="s">
        <v>3047</v>
      </c>
      <c r="C1430" s="37" t="s">
        <v>281</v>
      </c>
      <c r="D1430" s="22">
        <f t="shared" si="22"/>
        <v>115.38817361807108</v>
      </c>
      <c r="E1430" s="28" t="s">
        <v>6433</v>
      </c>
      <c r="F1430" s="24">
        <v>149.67</v>
      </c>
    </row>
    <row r="1431" spans="1:6" s="11" customFormat="1" ht="12.75" customHeight="1">
      <c r="A1431" s="36" t="s">
        <v>3048</v>
      </c>
      <c r="B1431" s="36" t="s">
        <v>3049</v>
      </c>
      <c r="C1431" s="37" t="s">
        <v>281</v>
      </c>
      <c r="D1431" s="22">
        <f t="shared" si="22"/>
        <v>430.375452933467</v>
      </c>
      <c r="E1431" s="28" t="s">
        <v>6433</v>
      </c>
      <c r="F1431" s="24">
        <v>558.24</v>
      </c>
    </row>
    <row r="1432" spans="1:6" s="11" customFormat="1" ht="12.75" customHeight="1">
      <c r="A1432" s="36" t="s">
        <v>3050</v>
      </c>
      <c r="B1432" s="36" t="s">
        <v>3051</v>
      </c>
      <c r="C1432" s="37" t="s">
        <v>281</v>
      </c>
      <c r="D1432" s="22">
        <f t="shared" si="22"/>
        <v>1105.8823529411766</v>
      </c>
      <c r="E1432" s="28" t="s">
        <v>6433</v>
      </c>
      <c r="F1432" s="24">
        <v>1434.44</v>
      </c>
    </row>
    <row r="1433" spans="1:6" s="11" customFormat="1" ht="12.75" customHeight="1">
      <c r="A1433" s="36" t="s">
        <v>372</v>
      </c>
      <c r="B1433" s="36" t="s">
        <v>3052</v>
      </c>
      <c r="C1433" s="37" t="s">
        <v>281</v>
      </c>
      <c r="D1433" s="22">
        <f t="shared" si="22"/>
        <v>1529.519697787372</v>
      </c>
      <c r="E1433" s="28" t="s">
        <v>6433</v>
      </c>
      <c r="F1433" s="24">
        <v>1983.94</v>
      </c>
    </row>
    <row r="1434" spans="1:6" s="11" customFormat="1" ht="12.75" customHeight="1">
      <c r="A1434" s="36" t="s">
        <v>3053</v>
      </c>
      <c r="B1434" s="36" t="s">
        <v>3054</v>
      </c>
      <c r="C1434" s="37" t="s">
        <v>281</v>
      </c>
      <c r="D1434" s="22">
        <f t="shared" si="22"/>
        <v>3228.602266594711</v>
      </c>
      <c r="E1434" s="28" t="s">
        <v>6433</v>
      </c>
      <c r="F1434" s="24">
        <v>4187.82</v>
      </c>
    </row>
    <row r="1435" spans="1:6" s="11" customFormat="1" ht="12.75" customHeight="1">
      <c r="A1435" s="36" t="s">
        <v>3055</v>
      </c>
      <c r="B1435" s="36" t="s">
        <v>3056</v>
      </c>
      <c r="C1435" s="37" t="s">
        <v>281</v>
      </c>
      <c r="D1435" s="22">
        <f t="shared" si="22"/>
        <v>358.93917199907486</v>
      </c>
      <c r="E1435" s="28" t="s">
        <v>6433</v>
      </c>
      <c r="F1435" s="24">
        <v>465.58</v>
      </c>
    </row>
    <row r="1436" spans="1:6" s="11" customFormat="1" ht="12.75" customHeight="1">
      <c r="A1436" s="36" t="s">
        <v>3057</v>
      </c>
      <c r="B1436" s="36" t="s">
        <v>3058</v>
      </c>
      <c r="C1436" s="37" t="s">
        <v>281</v>
      </c>
      <c r="D1436" s="22">
        <f t="shared" si="22"/>
        <v>1529.2036080487242</v>
      </c>
      <c r="E1436" s="28" t="s">
        <v>6433</v>
      </c>
      <c r="F1436" s="24">
        <v>1983.53</v>
      </c>
    </row>
    <row r="1437" spans="1:6" s="11" customFormat="1" ht="12.75" customHeight="1">
      <c r="A1437" s="36" t="s">
        <v>3059</v>
      </c>
      <c r="B1437" s="36" t="s">
        <v>3060</v>
      </c>
      <c r="C1437" s="37" t="s">
        <v>281</v>
      </c>
      <c r="D1437" s="22">
        <f t="shared" si="22"/>
        <v>295.4513915658007</v>
      </c>
      <c r="E1437" s="28" t="s">
        <v>6433</v>
      </c>
      <c r="F1437" s="24">
        <v>383.23</v>
      </c>
    </row>
    <row r="1438" spans="1:6" s="11" customFormat="1" ht="12.75" customHeight="1">
      <c r="A1438" s="36" t="s">
        <v>3061</v>
      </c>
      <c r="B1438" s="36" t="s">
        <v>3062</v>
      </c>
      <c r="C1438" s="37" t="s">
        <v>281</v>
      </c>
      <c r="D1438" s="22">
        <f t="shared" si="22"/>
        <v>357.11972862539517</v>
      </c>
      <c r="E1438" s="28" t="s">
        <v>6433</v>
      </c>
      <c r="F1438" s="24">
        <v>463.22</v>
      </c>
    </row>
    <row r="1439" spans="1:6" s="11" customFormat="1" ht="12.75" customHeight="1">
      <c r="A1439" s="36" t="s">
        <v>3063</v>
      </c>
      <c r="B1439" s="36" t="s">
        <v>3064</v>
      </c>
      <c r="C1439" s="37" t="s">
        <v>281</v>
      </c>
      <c r="D1439" s="22">
        <f t="shared" si="22"/>
        <v>347.8143550998381</v>
      </c>
      <c r="E1439" s="28" t="s">
        <v>6433</v>
      </c>
      <c r="F1439" s="24">
        <v>451.15</v>
      </c>
    </row>
    <row r="1440" spans="1:6" s="11" customFormat="1" ht="12.75" customHeight="1">
      <c r="A1440" s="36" t="s">
        <v>3065</v>
      </c>
      <c r="B1440" s="36" t="s">
        <v>3066</v>
      </c>
      <c r="C1440" s="37" t="s">
        <v>281</v>
      </c>
      <c r="D1440" s="22">
        <f t="shared" si="22"/>
        <v>401.04078328579146</v>
      </c>
      <c r="E1440" s="28" t="s">
        <v>6433</v>
      </c>
      <c r="F1440" s="24">
        <v>520.19</v>
      </c>
    </row>
    <row r="1441" spans="1:6" s="11" customFormat="1" ht="12.75" customHeight="1">
      <c r="A1441" s="36" t="s">
        <v>444</v>
      </c>
      <c r="B1441" s="36" t="s">
        <v>3067</v>
      </c>
      <c r="C1441" s="37" t="s">
        <v>286</v>
      </c>
      <c r="D1441" s="22">
        <f t="shared" si="22"/>
        <v>11.726158353249557</v>
      </c>
      <c r="E1441" s="28" t="s">
        <v>6433</v>
      </c>
      <c r="F1441" s="24">
        <v>15.21</v>
      </c>
    </row>
    <row r="1442" spans="1:6" s="11" customFormat="1" ht="12.75" customHeight="1">
      <c r="A1442" s="36" t="s">
        <v>3068</v>
      </c>
      <c r="B1442" s="36" t="s">
        <v>3069</v>
      </c>
      <c r="C1442" s="37" t="s">
        <v>286</v>
      </c>
      <c r="D1442" s="22">
        <f t="shared" si="22"/>
        <v>12.34291881890371</v>
      </c>
      <c r="E1442" s="28" t="s">
        <v>6433</v>
      </c>
      <c r="F1442" s="24">
        <v>16.01</v>
      </c>
    </row>
    <row r="1443" spans="1:6" s="11" customFormat="1" ht="12.75" customHeight="1">
      <c r="A1443" s="36" t="s">
        <v>177</v>
      </c>
      <c r="B1443" s="36" t="s">
        <v>3070</v>
      </c>
      <c r="C1443" s="37" t="s">
        <v>286</v>
      </c>
      <c r="D1443" s="22">
        <f t="shared" si="22"/>
        <v>18.757227661706885</v>
      </c>
      <c r="E1443" s="28" t="s">
        <v>6433</v>
      </c>
      <c r="F1443" s="24">
        <v>24.33</v>
      </c>
    </row>
    <row r="1444" spans="1:6" s="11" customFormat="1" ht="12.75" customHeight="1">
      <c r="A1444" s="36" t="s">
        <v>3071</v>
      </c>
      <c r="B1444" s="36" t="s">
        <v>3072</v>
      </c>
      <c r="C1444" s="37" t="s">
        <v>286</v>
      </c>
      <c r="D1444" s="22">
        <f t="shared" si="22"/>
        <v>24.17701025364274</v>
      </c>
      <c r="E1444" s="28" t="s">
        <v>6433</v>
      </c>
      <c r="F1444" s="24">
        <v>31.36</v>
      </c>
    </row>
    <row r="1445" spans="1:6" s="11" customFormat="1" ht="12.75" customHeight="1">
      <c r="A1445" s="36" t="s">
        <v>3073</v>
      </c>
      <c r="B1445" s="36" t="s">
        <v>3074</v>
      </c>
      <c r="C1445" s="37" t="s">
        <v>286</v>
      </c>
      <c r="D1445" s="22">
        <f t="shared" si="22"/>
        <v>35.77981651376147</v>
      </c>
      <c r="E1445" s="28" t="s">
        <v>6433</v>
      </c>
      <c r="F1445" s="24">
        <v>46.41</v>
      </c>
    </row>
    <row r="1446" spans="1:6" s="11" customFormat="1" ht="12.75" customHeight="1">
      <c r="A1446" s="36" t="s">
        <v>3075</v>
      </c>
      <c r="B1446" s="36" t="s">
        <v>3076</v>
      </c>
      <c r="C1446" s="37" t="s">
        <v>286</v>
      </c>
      <c r="D1446" s="22">
        <f t="shared" si="22"/>
        <v>112.52023745277927</v>
      </c>
      <c r="E1446" s="28" t="s">
        <v>6433</v>
      </c>
      <c r="F1446" s="24">
        <v>145.95</v>
      </c>
    </row>
    <row r="1447" spans="1:6" s="11" customFormat="1" ht="12.75" customHeight="1">
      <c r="A1447" s="36" t="s">
        <v>3077</v>
      </c>
      <c r="B1447" s="36" t="s">
        <v>3078</v>
      </c>
      <c r="C1447" s="37" t="s">
        <v>286</v>
      </c>
      <c r="D1447" s="22">
        <f t="shared" si="22"/>
        <v>208.76570811810967</v>
      </c>
      <c r="E1447" s="28" t="s">
        <v>6433</v>
      </c>
      <c r="F1447" s="24">
        <v>270.79</v>
      </c>
    </row>
    <row r="1448" spans="1:6" s="11" customFormat="1" ht="12.75" customHeight="1">
      <c r="A1448" s="36" t="s">
        <v>3079</v>
      </c>
      <c r="B1448" s="36" t="s">
        <v>3080</v>
      </c>
      <c r="C1448" s="37" t="s">
        <v>286</v>
      </c>
      <c r="D1448" s="22">
        <f t="shared" si="22"/>
        <v>305.19620692313623</v>
      </c>
      <c r="E1448" s="28" t="s">
        <v>6433</v>
      </c>
      <c r="F1448" s="24">
        <v>395.87</v>
      </c>
    </row>
    <row r="1449" spans="1:6" s="11" customFormat="1" ht="12.75" customHeight="1">
      <c r="A1449" s="36" t="s">
        <v>3081</v>
      </c>
      <c r="B1449" s="36" t="s">
        <v>3082</v>
      </c>
      <c r="C1449" s="37" t="s">
        <v>286</v>
      </c>
      <c r="D1449" s="22">
        <f t="shared" si="22"/>
        <v>175.0443296584689</v>
      </c>
      <c r="E1449" s="28" t="s">
        <v>6433</v>
      </c>
      <c r="F1449" s="24">
        <v>227.05</v>
      </c>
    </row>
    <row r="1450" spans="1:6" s="11" customFormat="1" ht="12.75" customHeight="1">
      <c r="A1450" s="36" t="s">
        <v>178</v>
      </c>
      <c r="B1450" s="36" t="s">
        <v>3083</v>
      </c>
      <c r="C1450" s="37" t="s">
        <v>401</v>
      </c>
      <c r="D1450" s="22">
        <f t="shared" si="22"/>
        <v>294.53396037314013</v>
      </c>
      <c r="E1450" s="28" t="s">
        <v>6433</v>
      </c>
      <c r="F1450" s="24">
        <v>382.04</v>
      </c>
    </row>
    <row r="1451" spans="1:6" s="11" customFormat="1" ht="12.75" customHeight="1">
      <c r="A1451" s="36" t="s">
        <v>3084</v>
      </c>
      <c r="B1451" s="36" t="s">
        <v>3085</v>
      </c>
      <c r="C1451" s="37" t="s">
        <v>286</v>
      </c>
      <c r="D1451" s="22">
        <f t="shared" si="22"/>
        <v>29.619921363040632</v>
      </c>
      <c r="E1451" s="28" t="s">
        <v>6433</v>
      </c>
      <c r="F1451" s="24">
        <v>38.42</v>
      </c>
    </row>
    <row r="1452" spans="1:6" s="11" customFormat="1" ht="12.75" customHeight="1">
      <c r="A1452" s="36" t="s">
        <v>3086</v>
      </c>
      <c r="B1452" s="36" t="s">
        <v>3087</v>
      </c>
      <c r="C1452" s="37" t="s">
        <v>286</v>
      </c>
      <c r="D1452" s="22">
        <f t="shared" si="22"/>
        <v>4.679670033150876</v>
      </c>
      <c r="E1452" s="28" t="s">
        <v>6433</v>
      </c>
      <c r="F1452" s="24">
        <v>6.07</v>
      </c>
    </row>
    <row r="1453" spans="1:6" s="11" customFormat="1" ht="12.75" customHeight="1">
      <c r="A1453" s="36" t="s">
        <v>3088</v>
      </c>
      <c r="B1453" s="36" t="s">
        <v>3089</v>
      </c>
      <c r="C1453" s="37" t="s">
        <v>286</v>
      </c>
      <c r="D1453" s="22">
        <f t="shared" si="22"/>
        <v>8.696322565723538</v>
      </c>
      <c r="E1453" s="28" t="s">
        <v>6433</v>
      </c>
      <c r="F1453" s="24">
        <v>11.28</v>
      </c>
    </row>
    <row r="1454" spans="1:6" s="11" customFormat="1" ht="12.75" customHeight="1">
      <c r="A1454" s="36" t="s">
        <v>3090</v>
      </c>
      <c r="B1454" s="36" t="s">
        <v>3091</v>
      </c>
      <c r="C1454" s="37" t="s">
        <v>286</v>
      </c>
      <c r="D1454" s="22">
        <f t="shared" si="22"/>
        <v>13.499344692005245</v>
      </c>
      <c r="E1454" s="28" t="s">
        <v>6433</v>
      </c>
      <c r="F1454" s="24">
        <v>17.51</v>
      </c>
    </row>
    <row r="1455" spans="1:6" s="11" customFormat="1" ht="12.75" customHeight="1">
      <c r="A1455" s="36" t="s">
        <v>3092</v>
      </c>
      <c r="B1455" s="36" t="s">
        <v>3093</v>
      </c>
      <c r="C1455" s="37" t="s">
        <v>286</v>
      </c>
      <c r="D1455" s="22">
        <f t="shared" si="22"/>
        <v>20.56125202374528</v>
      </c>
      <c r="E1455" s="28" t="s">
        <v>6433</v>
      </c>
      <c r="F1455" s="24">
        <v>26.67</v>
      </c>
    </row>
    <row r="1456" spans="1:6" s="11" customFormat="1" ht="12.75" customHeight="1">
      <c r="A1456" s="36" t="s">
        <v>3094</v>
      </c>
      <c r="B1456" s="36" t="s">
        <v>3095</v>
      </c>
      <c r="C1456" s="37" t="s">
        <v>286</v>
      </c>
      <c r="D1456" s="22">
        <f t="shared" si="22"/>
        <v>30.999922904941794</v>
      </c>
      <c r="E1456" s="28" t="s">
        <v>6433</v>
      </c>
      <c r="F1456" s="24">
        <v>40.21</v>
      </c>
    </row>
    <row r="1457" spans="1:6" s="11" customFormat="1" ht="12.75" customHeight="1">
      <c r="A1457" s="36" t="s">
        <v>219</v>
      </c>
      <c r="B1457" s="36" t="s">
        <v>3096</v>
      </c>
      <c r="C1457" s="37" t="s">
        <v>286</v>
      </c>
      <c r="D1457" s="22">
        <f t="shared" si="22"/>
        <v>45.28563719065608</v>
      </c>
      <c r="E1457" s="28" t="s">
        <v>6433</v>
      </c>
      <c r="F1457" s="24">
        <v>58.74</v>
      </c>
    </row>
    <row r="1458" spans="1:6" s="11" customFormat="1" ht="12.75" customHeight="1">
      <c r="A1458" s="36" t="s">
        <v>3097</v>
      </c>
      <c r="B1458" s="36" t="s">
        <v>3098</v>
      </c>
      <c r="C1458" s="37" t="s">
        <v>286</v>
      </c>
      <c r="D1458" s="22">
        <f t="shared" si="22"/>
        <v>57.335594788374074</v>
      </c>
      <c r="E1458" s="28" t="s">
        <v>6433</v>
      </c>
      <c r="F1458" s="24">
        <v>74.37</v>
      </c>
    </row>
    <row r="1459" spans="1:6" s="11" customFormat="1" ht="12.75" customHeight="1">
      <c r="A1459" s="36" t="s">
        <v>3099</v>
      </c>
      <c r="B1459" s="36" t="s">
        <v>3100</v>
      </c>
      <c r="C1459" s="37" t="s">
        <v>286</v>
      </c>
      <c r="D1459" s="22">
        <f t="shared" si="22"/>
        <v>77.32634338138925</v>
      </c>
      <c r="E1459" s="28" t="s">
        <v>6433</v>
      </c>
      <c r="F1459" s="24">
        <v>100.3</v>
      </c>
    </row>
    <row r="1460" spans="1:6" s="11" customFormat="1" ht="12.75" customHeight="1">
      <c r="A1460" s="36" t="s">
        <v>3101</v>
      </c>
      <c r="B1460" s="36" t="s">
        <v>3102</v>
      </c>
      <c r="C1460" s="37" t="s">
        <v>286</v>
      </c>
      <c r="D1460" s="22">
        <f t="shared" si="22"/>
        <v>109.63688227584613</v>
      </c>
      <c r="E1460" s="28" t="s">
        <v>6433</v>
      </c>
      <c r="F1460" s="24">
        <v>142.21</v>
      </c>
    </row>
    <row r="1461" spans="1:6" s="11" customFormat="1" ht="12.75" customHeight="1">
      <c r="A1461" s="36" t="s">
        <v>291</v>
      </c>
      <c r="B1461" s="36" t="s">
        <v>3103</v>
      </c>
      <c r="C1461" s="37" t="s">
        <v>281</v>
      </c>
      <c r="D1461" s="22">
        <f t="shared" si="22"/>
        <v>174.72823991982114</v>
      </c>
      <c r="E1461" s="28" t="s">
        <v>6433</v>
      </c>
      <c r="F1461" s="24">
        <v>226.64</v>
      </c>
    </row>
    <row r="1462" spans="1:6" s="11" customFormat="1" ht="12.75" customHeight="1">
      <c r="A1462" s="36" t="s">
        <v>3104</v>
      </c>
      <c r="B1462" s="36" t="s">
        <v>3105</v>
      </c>
      <c r="C1462" s="37" t="s">
        <v>281</v>
      </c>
      <c r="D1462" s="22">
        <f t="shared" si="22"/>
        <v>24.099915195435976</v>
      </c>
      <c r="E1462" s="28" t="s">
        <v>6433</v>
      </c>
      <c r="F1462" s="24">
        <v>31.26</v>
      </c>
    </row>
    <row r="1463" spans="1:6" s="11" customFormat="1" ht="12.75" customHeight="1">
      <c r="A1463" s="36" t="s">
        <v>196</v>
      </c>
      <c r="B1463" s="36" t="s">
        <v>3106</v>
      </c>
      <c r="C1463" s="37" t="s">
        <v>281</v>
      </c>
      <c r="D1463" s="22">
        <f t="shared" si="22"/>
        <v>18.433428417238456</v>
      </c>
      <c r="E1463" s="28" t="s">
        <v>6433</v>
      </c>
      <c r="F1463" s="24">
        <v>23.91</v>
      </c>
    </row>
    <row r="1464" spans="1:6" s="11" customFormat="1" ht="12.75" customHeight="1">
      <c r="A1464" s="36" t="s">
        <v>3107</v>
      </c>
      <c r="B1464" s="36" t="s">
        <v>2949</v>
      </c>
      <c r="C1464" s="37" t="s">
        <v>281</v>
      </c>
      <c r="D1464" s="22">
        <f t="shared" si="22"/>
        <v>55.09983810037777</v>
      </c>
      <c r="E1464" s="28" t="s">
        <v>6433</v>
      </c>
      <c r="F1464" s="24">
        <v>71.47</v>
      </c>
    </row>
    <row r="1465" spans="1:6" s="11" customFormat="1" ht="12.75" customHeight="1">
      <c r="A1465" s="36" t="s">
        <v>3108</v>
      </c>
      <c r="B1465" s="36" t="s">
        <v>2951</v>
      </c>
      <c r="C1465" s="37" t="s">
        <v>281</v>
      </c>
      <c r="D1465" s="22">
        <f t="shared" si="22"/>
        <v>79.15349626088968</v>
      </c>
      <c r="E1465" s="28" t="s">
        <v>6433</v>
      </c>
      <c r="F1465" s="24">
        <v>102.67</v>
      </c>
    </row>
    <row r="1466" spans="1:6" s="11" customFormat="1" ht="12.75" customHeight="1">
      <c r="A1466" s="36" t="s">
        <v>3109</v>
      </c>
      <c r="B1466" s="36" t="s">
        <v>3110</v>
      </c>
      <c r="C1466" s="37" t="s">
        <v>281</v>
      </c>
      <c r="D1466" s="22">
        <f t="shared" si="22"/>
        <v>220.60750905866934</v>
      </c>
      <c r="E1466" s="28" t="s">
        <v>6433</v>
      </c>
      <c r="F1466" s="24">
        <v>286.15</v>
      </c>
    </row>
    <row r="1467" spans="1:6" s="11" customFormat="1" ht="12.75" customHeight="1">
      <c r="A1467" s="36" t="s">
        <v>3111</v>
      </c>
      <c r="B1467" s="36" t="s">
        <v>3112</v>
      </c>
      <c r="C1467" s="37" t="s">
        <v>281</v>
      </c>
      <c r="D1467" s="22">
        <f t="shared" si="22"/>
        <v>25.780587464343537</v>
      </c>
      <c r="E1467" s="28" t="s">
        <v>6433</v>
      </c>
      <c r="F1467" s="24">
        <v>33.44</v>
      </c>
    </row>
    <row r="1468" spans="1:6" s="11" customFormat="1" ht="12.75" customHeight="1">
      <c r="A1468" s="36" t="s">
        <v>3113</v>
      </c>
      <c r="B1468" s="36" t="s">
        <v>3114</v>
      </c>
      <c r="C1468" s="37" t="s">
        <v>281</v>
      </c>
      <c r="D1468" s="22">
        <f t="shared" si="22"/>
        <v>27.39187418086501</v>
      </c>
      <c r="E1468" s="28" t="s">
        <v>6433</v>
      </c>
      <c r="F1468" s="24">
        <v>35.53</v>
      </c>
    </row>
    <row r="1469" spans="1:6" s="11" customFormat="1" ht="12.75" customHeight="1">
      <c r="A1469" s="36" t="s">
        <v>179</v>
      </c>
      <c r="B1469" s="36" t="s">
        <v>3115</v>
      </c>
      <c r="C1469" s="37" t="s">
        <v>537</v>
      </c>
      <c r="D1469" s="22">
        <f t="shared" si="22"/>
        <v>366.35571659856606</v>
      </c>
      <c r="E1469" s="28" t="s">
        <v>6433</v>
      </c>
      <c r="F1469" s="24">
        <v>475.2</v>
      </c>
    </row>
    <row r="1470" spans="1:6" s="11" customFormat="1" ht="12.75" customHeight="1">
      <c r="A1470" s="36" t="s">
        <v>3116</v>
      </c>
      <c r="B1470" s="36" t="s">
        <v>3117</v>
      </c>
      <c r="C1470" s="37" t="s">
        <v>286</v>
      </c>
      <c r="D1470" s="22">
        <f t="shared" si="22"/>
        <v>35.91858761853366</v>
      </c>
      <c r="E1470" s="28" t="s">
        <v>6433</v>
      </c>
      <c r="F1470" s="24">
        <v>46.59</v>
      </c>
    </row>
    <row r="1471" spans="1:6" s="11" customFormat="1" ht="12.75" customHeight="1">
      <c r="A1471" s="36" t="s">
        <v>3118</v>
      </c>
      <c r="B1471" s="36" t="s">
        <v>3119</v>
      </c>
      <c r="C1471" s="37" t="s">
        <v>286</v>
      </c>
      <c r="D1471" s="22">
        <f t="shared" si="22"/>
        <v>43.4122272762316</v>
      </c>
      <c r="E1471" s="28" t="s">
        <v>6433</v>
      </c>
      <c r="F1471" s="24">
        <v>56.31</v>
      </c>
    </row>
    <row r="1472" spans="1:6" s="11" customFormat="1" ht="12.75" customHeight="1">
      <c r="A1472" s="36" t="s">
        <v>3120</v>
      </c>
      <c r="B1472" s="36" t="s">
        <v>3121</v>
      </c>
      <c r="C1472" s="37" t="s">
        <v>286</v>
      </c>
      <c r="D1472" s="22">
        <f t="shared" si="22"/>
        <v>56.572353712127054</v>
      </c>
      <c r="E1472" s="28" t="s">
        <v>6433</v>
      </c>
      <c r="F1472" s="24">
        <v>73.38</v>
      </c>
    </row>
    <row r="1473" spans="1:6" s="11" customFormat="1" ht="12.75" customHeight="1">
      <c r="A1473" s="36" t="s">
        <v>3122</v>
      </c>
      <c r="B1473" s="36" t="s">
        <v>3123</v>
      </c>
      <c r="C1473" s="37" t="s">
        <v>286</v>
      </c>
      <c r="D1473" s="22">
        <f t="shared" si="22"/>
        <v>65.98566031917355</v>
      </c>
      <c r="E1473" s="28" t="s">
        <v>6433</v>
      </c>
      <c r="F1473" s="24">
        <v>85.59</v>
      </c>
    </row>
    <row r="1474" spans="1:6" s="11" customFormat="1" ht="12.75" customHeight="1">
      <c r="A1474" s="36" t="s">
        <v>3124</v>
      </c>
      <c r="B1474" s="36" t="s">
        <v>3125</v>
      </c>
      <c r="C1474" s="37" t="s">
        <v>286</v>
      </c>
      <c r="D1474" s="22">
        <f t="shared" si="22"/>
        <v>77.11818672423098</v>
      </c>
      <c r="E1474" s="28" t="s">
        <v>6433</v>
      </c>
      <c r="F1474" s="24">
        <v>100.03</v>
      </c>
    </row>
    <row r="1475" spans="1:6" s="11" customFormat="1" ht="12.75" customHeight="1">
      <c r="A1475" s="36" t="s">
        <v>3126</v>
      </c>
      <c r="B1475" s="36" t="s">
        <v>3127</v>
      </c>
      <c r="C1475" s="37" t="s">
        <v>286</v>
      </c>
      <c r="D1475" s="22">
        <f t="shared" si="22"/>
        <v>93.84010484927917</v>
      </c>
      <c r="E1475" s="28" t="s">
        <v>6433</v>
      </c>
      <c r="F1475" s="24">
        <v>121.72</v>
      </c>
    </row>
    <row r="1476" spans="1:6" s="11" customFormat="1" ht="12.75" customHeight="1">
      <c r="A1476" s="36" t="s">
        <v>356</v>
      </c>
      <c r="B1476" s="36" t="s">
        <v>3128</v>
      </c>
      <c r="C1476" s="37" t="s">
        <v>286</v>
      </c>
      <c r="D1476" s="22">
        <f t="shared" si="22"/>
        <v>107.88682445455247</v>
      </c>
      <c r="E1476" s="28" t="s">
        <v>6433</v>
      </c>
      <c r="F1476" s="24">
        <v>139.94</v>
      </c>
    </row>
    <row r="1477" spans="1:6" s="11" customFormat="1" ht="12.75" customHeight="1">
      <c r="A1477" s="36" t="s">
        <v>3129</v>
      </c>
      <c r="B1477" s="36" t="s">
        <v>3020</v>
      </c>
      <c r="C1477" s="37" t="s">
        <v>286</v>
      </c>
      <c r="D1477" s="22">
        <f t="shared" si="22"/>
        <v>23.86092051499499</v>
      </c>
      <c r="E1477" s="28" t="s">
        <v>6433</v>
      </c>
      <c r="F1477" s="24">
        <v>30.95</v>
      </c>
    </row>
    <row r="1478" spans="1:6" s="11" customFormat="1" ht="12.75" customHeight="1">
      <c r="A1478" s="36" t="s">
        <v>3130</v>
      </c>
      <c r="B1478" s="36" t="s">
        <v>3021</v>
      </c>
      <c r="C1478" s="37" t="s">
        <v>286</v>
      </c>
      <c r="D1478" s="22">
        <f t="shared" si="22"/>
        <v>29.619921363040632</v>
      </c>
      <c r="E1478" s="28" t="s">
        <v>6433</v>
      </c>
      <c r="F1478" s="24">
        <v>38.42</v>
      </c>
    </row>
    <row r="1479" spans="1:6" s="11" customFormat="1" ht="12.75" customHeight="1">
      <c r="A1479" s="36" t="s">
        <v>3131</v>
      </c>
      <c r="B1479" s="36" t="s">
        <v>3022</v>
      </c>
      <c r="C1479" s="37" t="s">
        <v>286</v>
      </c>
      <c r="D1479" s="22">
        <f t="shared" si="22"/>
        <v>35.641045408989285</v>
      </c>
      <c r="E1479" s="28" t="s">
        <v>6433</v>
      </c>
      <c r="F1479" s="24">
        <v>46.23</v>
      </c>
    </row>
    <row r="1480" spans="1:6" s="11" customFormat="1" ht="12.75" customHeight="1">
      <c r="A1480" s="36" t="s">
        <v>3132</v>
      </c>
      <c r="B1480" s="36" t="s">
        <v>3023</v>
      </c>
      <c r="C1480" s="37" t="s">
        <v>286</v>
      </c>
      <c r="D1480" s="22">
        <f t="shared" si="22"/>
        <v>41.384627245393574</v>
      </c>
      <c r="E1480" s="28" t="s">
        <v>6433</v>
      </c>
      <c r="F1480" s="24">
        <v>53.68</v>
      </c>
    </row>
    <row r="1481" spans="1:6" s="11" customFormat="1" ht="12.75" customHeight="1">
      <c r="A1481" s="36" t="s">
        <v>3133</v>
      </c>
      <c r="B1481" s="36" t="s">
        <v>3024</v>
      </c>
      <c r="C1481" s="37" t="s">
        <v>286</v>
      </c>
      <c r="D1481" s="22">
        <f aca="true" t="shared" si="23" ref="D1481:D1544">F1481/$F$5</f>
        <v>48.45424408295429</v>
      </c>
      <c r="E1481" s="28" t="s">
        <v>6433</v>
      </c>
      <c r="F1481" s="24">
        <v>62.85</v>
      </c>
    </row>
    <row r="1482" spans="1:6" s="11" customFormat="1" ht="12.75" customHeight="1">
      <c r="A1482" s="36" t="s">
        <v>3134</v>
      </c>
      <c r="B1482" s="36" t="s">
        <v>3026</v>
      </c>
      <c r="C1482" s="37" t="s">
        <v>286</v>
      </c>
      <c r="D1482" s="22">
        <f t="shared" si="23"/>
        <v>60.40397810500347</v>
      </c>
      <c r="E1482" s="28" t="s">
        <v>6433</v>
      </c>
      <c r="F1482" s="24">
        <v>78.35</v>
      </c>
    </row>
    <row r="1483" spans="1:6" s="11" customFormat="1" ht="12.75" customHeight="1">
      <c r="A1483" s="36" t="s">
        <v>3135</v>
      </c>
      <c r="B1483" s="36" t="s">
        <v>3027</v>
      </c>
      <c r="C1483" s="37" t="s">
        <v>286</v>
      </c>
      <c r="D1483" s="22">
        <f t="shared" si="23"/>
        <v>69.2699097987819</v>
      </c>
      <c r="E1483" s="28" t="s">
        <v>6433</v>
      </c>
      <c r="F1483" s="24">
        <v>89.85</v>
      </c>
    </row>
    <row r="1484" spans="1:6" s="11" customFormat="1" ht="12.75" customHeight="1">
      <c r="A1484" s="36" t="s">
        <v>3136</v>
      </c>
      <c r="B1484" s="36" t="s">
        <v>3028</v>
      </c>
      <c r="C1484" s="37" t="s">
        <v>286</v>
      </c>
      <c r="D1484" s="22">
        <f t="shared" si="23"/>
        <v>91.74311926605505</v>
      </c>
      <c r="E1484" s="28" t="s">
        <v>6433</v>
      </c>
      <c r="F1484" s="24">
        <v>119</v>
      </c>
    </row>
    <row r="1485" spans="1:6" s="11" customFormat="1" ht="12.75" customHeight="1">
      <c r="A1485" s="36" t="s">
        <v>3137</v>
      </c>
      <c r="B1485" s="36" t="s">
        <v>3030</v>
      </c>
      <c r="C1485" s="37" t="s">
        <v>286</v>
      </c>
      <c r="D1485" s="22">
        <f t="shared" si="23"/>
        <v>21.887287024901706</v>
      </c>
      <c r="E1485" s="28" t="s">
        <v>6433</v>
      </c>
      <c r="F1485" s="24">
        <v>28.39</v>
      </c>
    </row>
    <row r="1486" spans="1:6" s="11" customFormat="1" ht="12.75" customHeight="1">
      <c r="A1486" s="36" t="s">
        <v>3138</v>
      </c>
      <c r="B1486" s="36" t="s">
        <v>3032</v>
      </c>
      <c r="C1486" s="37" t="s">
        <v>286</v>
      </c>
      <c r="D1486" s="22">
        <f t="shared" si="23"/>
        <v>26.79053272685221</v>
      </c>
      <c r="E1486" s="28" t="s">
        <v>6433</v>
      </c>
      <c r="F1486" s="24">
        <v>34.75</v>
      </c>
    </row>
    <row r="1487" spans="1:6" s="11" customFormat="1" ht="12.75" customHeight="1">
      <c r="A1487" s="36" t="s">
        <v>3139</v>
      </c>
      <c r="B1487" s="36" t="s">
        <v>2207</v>
      </c>
      <c r="C1487" s="37" t="s">
        <v>286</v>
      </c>
      <c r="D1487" s="22">
        <f t="shared" si="23"/>
        <v>14.856217716444377</v>
      </c>
      <c r="E1487" s="28" t="s">
        <v>6433</v>
      </c>
      <c r="F1487" s="24">
        <v>19.27</v>
      </c>
    </row>
    <row r="1488" spans="1:6" s="11" customFormat="1" ht="12.75" customHeight="1">
      <c r="A1488" s="36" t="s">
        <v>3140</v>
      </c>
      <c r="B1488" s="36" t="s">
        <v>3141</v>
      </c>
      <c r="C1488" s="37" t="s">
        <v>281</v>
      </c>
      <c r="D1488" s="22">
        <f t="shared" si="23"/>
        <v>208.24917122812428</v>
      </c>
      <c r="E1488" s="28" t="s">
        <v>6433</v>
      </c>
      <c r="F1488" s="24">
        <v>270.12</v>
      </c>
    </row>
    <row r="1489" spans="1:6" s="11" customFormat="1" ht="12.75" customHeight="1">
      <c r="A1489" s="36" t="s">
        <v>3142</v>
      </c>
      <c r="B1489" s="36" t="s">
        <v>3143</v>
      </c>
      <c r="C1489" s="37" t="s">
        <v>281</v>
      </c>
      <c r="D1489" s="22">
        <f t="shared" si="23"/>
        <v>214.33968082645902</v>
      </c>
      <c r="E1489" s="28" t="s">
        <v>6433</v>
      </c>
      <c r="F1489" s="24">
        <v>278.02</v>
      </c>
    </row>
    <row r="1490" spans="1:6" s="11" customFormat="1" ht="12.75" customHeight="1">
      <c r="A1490" s="36" t="s">
        <v>3144</v>
      </c>
      <c r="B1490" s="36" t="s">
        <v>3145</v>
      </c>
      <c r="C1490" s="37" t="s">
        <v>281</v>
      </c>
      <c r="D1490" s="22">
        <f t="shared" si="23"/>
        <v>299.56055816822146</v>
      </c>
      <c r="E1490" s="28" t="s">
        <v>6433</v>
      </c>
      <c r="F1490" s="24">
        <v>388.56</v>
      </c>
    </row>
    <row r="1491" spans="1:6" s="11" customFormat="1" ht="12.75" customHeight="1">
      <c r="A1491" s="36" t="s">
        <v>182</v>
      </c>
      <c r="B1491" s="36" t="s">
        <v>3146</v>
      </c>
      <c r="C1491" s="37" t="s">
        <v>281</v>
      </c>
      <c r="D1491" s="22">
        <f t="shared" si="23"/>
        <v>423.00516536889984</v>
      </c>
      <c r="E1491" s="28" t="s">
        <v>6433</v>
      </c>
      <c r="F1491" s="24">
        <v>548.68</v>
      </c>
    </row>
    <row r="1492" spans="1:6" s="11" customFormat="1" ht="12.75" customHeight="1">
      <c r="A1492" s="36" t="s">
        <v>183</v>
      </c>
      <c r="B1492" s="36" t="s">
        <v>3147</v>
      </c>
      <c r="C1492" s="37" t="s">
        <v>281</v>
      </c>
      <c r="D1492" s="22">
        <f t="shared" si="23"/>
        <v>749.8034076015729</v>
      </c>
      <c r="E1492" s="28" t="s">
        <v>6433</v>
      </c>
      <c r="F1492" s="24">
        <v>972.57</v>
      </c>
    </row>
    <row r="1493" spans="1:6" s="11" customFormat="1" ht="12.75" customHeight="1">
      <c r="A1493" s="36" t="s">
        <v>3148</v>
      </c>
      <c r="B1493" s="36" t="s">
        <v>3149</v>
      </c>
      <c r="C1493" s="37" t="s">
        <v>286</v>
      </c>
      <c r="D1493" s="22">
        <f t="shared" si="23"/>
        <v>11.726158353249557</v>
      </c>
      <c r="E1493" s="28" t="s">
        <v>6433</v>
      </c>
      <c r="F1493" s="24">
        <v>15.21</v>
      </c>
    </row>
    <row r="1494" spans="1:6" s="11" customFormat="1" ht="12.75" customHeight="1">
      <c r="A1494" s="36" t="s">
        <v>3150</v>
      </c>
      <c r="B1494" s="36" t="s">
        <v>3151</v>
      </c>
      <c r="C1494" s="37" t="s">
        <v>286</v>
      </c>
      <c r="D1494" s="22">
        <f t="shared" si="23"/>
        <v>12.34291881890371</v>
      </c>
      <c r="E1494" s="28" t="s">
        <v>6433</v>
      </c>
      <c r="F1494" s="24">
        <v>16.01</v>
      </c>
    </row>
    <row r="1495" spans="1:6" s="11" customFormat="1" ht="12.75" customHeight="1">
      <c r="A1495" s="36" t="s">
        <v>3152</v>
      </c>
      <c r="B1495" s="36" t="s">
        <v>3153</v>
      </c>
      <c r="C1495" s="37" t="s">
        <v>286</v>
      </c>
      <c r="D1495" s="22">
        <f t="shared" si="23"/>
        <v>18.757227661706885</v>
      </c>
      <c r="E1495" s="28" t="s">
        <v>6433</v>
      </c>
      <c r="F1495" s="24">
        <v>24.33</v>
      </c>
    </row>
    <row r="1496" spans="1:6" s="11" customFormat="1" ht="12.75" customHeight="1">
      <c r="A1496" s="36" t="s">
        <v>3154</v>
      </c>
      <c r="B1496" s="36" t="s">
        <v>3155</v>
      </c>
      <c r="C1496" s="37" t="s">
        <v>281</v>
      </c>
      <c r="D1496" s="22">
        <f t="shared" si="23"/>
        <v>73.7799707038779</v>
      </c>
      <c r="E1496" s="28" t="s">
        <v>6433</v>
      </c>
      <c r="F1496" s="24">
        <v>95.7</v>
      </c>
    </row>
    <row r="1497" spans="1:6" s="11" customFormat="1" ht="12.75" customHeight="1">
      <c r="A1497" s="36" t="s">
        <v>3156</v>
      </c>
      <c r="B1497" s="36" t="s">
        <v>2949</v>
      </c>
      <c r="C1497" s="37" t="s">
        <v>281</v>
      </c>
      <c r="D1497" s="22">
        <f t="shared" si="23"/>
        <v>69.19281474057513</v>
      </c>
      <c r="E1497" s="28" t="s">
        <v>6433</v>
      </c>
      <c r="F1497" s="24">
        <v>89.75</v>
      </c>
    </row>
    <row r="1498" spans="1:6" s="11" customFormat="1" ht="12.75" customHeight="1">
      <c r="A1498" s="36" t="s">
        <v>3157</v>
      </c>
      <c r="B1498" s="36" t="s">
        <v>3158</v>
      </c>
      <c r="C1498" s="37" t="s">
        <v>281</v>
      </c>
      <c r="D1498" s="22">
        <f t="shared" si="23"/>
        <v>93.23876339526636</v>
      </c>
      <c r="E1498" s="28" t="s">
        <v>6433</v>
      </c>
      <c r="F1498" s="24">
        <v>120.94</v>
      </c>
    </row>
    <row r="1499" spans="1:6" s="11" customFormat="1" ht="12.75" customHeight="1">
      <c r="A1499" s="36" t="s">
        <v>3159</v>
      </c>
      <c r="B1499" s="36" t="s">
        <v>3160</v>
      </c>
      <c r="C1499" s="37" t="s">
        <v>281</v>
      </c>
      <c r="D1499" s="22">
        <f t="shared" si="23"/>
        <v>20.445609436435124</v>
      </c>
      <c r="E1499" s="28" t="s">
        <v>6433</v>
      </c>
      <c r="F1499" s="24">
        <v>26.52</v>
      </c>
    </row>
    <row r="1500" spans="1:6" s="11" customFormat="1" ht="12.75" customHeight="1">
      <c r="A1500" s="36" t="s">
        <v>3161</v>
      </c>
      <c r="B1500" s="36" t="s">
        <v>2952</v>
      </c>
      <c r="C1500" s="37" t="s">
        <v>281</v>
      </c>
      <c r="D1500" s="22">
        <f t="shared" si="23"/>
        <v>92.40613676663327</v>
      </c>
      <c r="E1500" s="28" t="s">
        <v>6433</v>
      </c>
      <c r="F1500" s="24">
        <v>119.86</v>
      </c>
    </row>
    <row r="1501" spans="1:6" s="11" customFormat="1" ht="12.75" customHeight="1">
      <c r="A1501" s="36" t="s">
        <v>3162</v>
      </c>
      <c r="B1501" s="36" t="s">
        <v>2954</v>
      </c>
      <c r="C1501" s="37" t="s">
        <v>281</v>
      </c>
      <c r="D1501" s="22">
        <f t="shared" si="23"/>
        <v>115.38817361807108</v>
      </c>
      <c r="E1501" s="28" t="s">
        <v>6433</v>
      </c>
      <c r="F1501" s="24">
        <v>149.67</v>
      </c>
    </row>
    <row r="1502" spans="1:6" s="11" customFormat="1" ht="12.75" customHeight="1">
      <c r="A1502" s="36" t="s">
        <v>3163</v>
      </c>
      <c r="B1502" s="36" t="s">
        <v>3164</v>
      </c>
      <c r="C1502" s="37" t="s">
        <v>281</v>
      </c>
      <c r="D1502" s="22">
        <f t="shared" si="23"/>
        <v>1026.0966772029915</v>
      </c>
      <c r="E1502" s="28" t="s">
        <v>6433</v>
      </c>
      <c r="F1502" s="24">
        <v>1330.95</v>
      </c>
    </row>
    <row r="1503" spans="1:6" s="11" customFormat="1" ht="12.75" customHeight="1">
      <c r="A1503" s="36" t="s">
        <v>3165</v>
      </c>
      <c r="B1503" s="36" t="s">
        <v>3166</v>
      </c>
      <c r="C1503" s="37" t="s">
        <v>281</v>
      </c>
      <c r="D1503" s="22">
        <f t="shared" si="23"/>
        <v>1026.0966772029915</v>
      </c>
      <c r="E1503" s="28" t="s">
        <v>6433</v>
      </c>
      <c r="F1503" s="24">
        <v>1330.95</v>
      </c>
    </row>
    <row r="1504" spans="1:6" s="11" customFormat="1" ht="12.75" customHeight="1">
      <c r="A1504" s="36" t="s">
        <v>3167</v>
      </c>
      <c r="B1504" s="36" t="s">
        <v>3168</v>
      </c>
      <c r="C1504" s="37" t="s">
        <v>281</v>
      </c>
      <c r="D1504" s="22">
        <f t="shared" si="23"/>
        <v>1053.7738030992214</v>
      </c>
      <c r="E1504" s="28" t="s">
        <v>6433</v>
      </c>
      <c r="F1504" s="24">
        <v>1366.85</v>
      </c>
    </row>
    <row r="1505" spans="1:6" s="11" customFormat="1" ht="12.75" customHeight="1">
      <c r="A1505" s="36" t="s">
        <v>3169</v>
      </c>
      <c r="B1505" s="36" t="s">
        <v>3170</v>
      </c>
      <c r="C1505" s="37" t="s">
        <v>281</v>
      </c>
      <c r="D1505" s="22">
        <f t="shared" si="23"/>
        <v>968.7765014262586</v>
      </c>
      <c r="E1505" s="28" t="s">
        <v>6433</v>
      </c>
      <c r="F1505" s="24">
        <v>1256.6</v>
      </c>
    </row>
    <row r="1506" spans="1:6" s="11" customFormat="1" ht="12.75" customHeight="1">
      <c r="A1506" s="36" t="s">
        <v>3171</v>
      </c>
      <c r="B1506" s="36" t="s">
        <v>3172</v>
      </c>
      <c r="C1506" s="37" t="s">
        <v>281</v>
      </c>
      <c r="D1506" s="22">
        <f t="shared" si="23"/>
        <v>1061.4755994140776</v>
      </c>
      <c r="E1506" s="28" t="s">
        <v>6433</v>
      </c>
      <c r="F1506" s="24">
        <v>1376.84</v>
      </c>
    </row>
    <row r="1507" spans="1:6" s="11" customFormat="1" ht="12.75" customHeight="1">
      <c r="A1507" s="36" t="s">
        <v>181</v>
      </c>
      <c r="B1507" s="36" t="s">
        <v>3173</v>
      </c>
      <c r="C1507" s="37" t="s">
        <v>281</v>
      </c>
      <c r="D1507" s="22">
        <f t="shared" si="23"/>
        <v>1149.394803793077</v>
      </c>
      <c r="E1507" s="28" t="s">
        <v>6433</v>
      </c>
      <c r="F1507" s="24">
        <v>1490.88</v>
      </c>
    </row>
    <row r="1508" spans="1:6" s="11" customFormat="1" ht="12.75" customHeight="1">
      <c r="A1508" s="36" t="s">
        <v>3174</v>
      </c>
      <c r="B1508" s="36" t="s">
        <v>3175</v>
      </c>
      <c r="C1508" s="37" t="s">
        <v>281</v>
      </c>
      <c r="D1508" s="22">
        <f t="shared" si="23"/>
        <v>1002.1894996530723</v>
      </c>
      <c r="E1508" s="28" t="s">
        <v>6433</v>
      </c>
      <c r="F1508" s="24">
        <v>1299.94</v>
      </c>
    </row>
    <row r="1509" spans="1:6" s="11" customFormat="1" ht="12.75" customHeight="1">
      <c r="A1509" s="36" t="s">
        <v>3176</v>
      </c>
      <c r="B1509" s="36" t="s">
        <v>3177</v>
      </c>
      <c r="C1509" s="37" t="s">
        <v>281</v>
      </c>
      <c r="D1509" s="22">
        <f t="shared" si="23"/>
        <v>1028.3632719142704</v>
      </c>
      <c r="E1509" s="28" t="s">
        <v>6433</v>
      </c>
      <c r="F1509" s="24">
        <v>1333.89</v>
      </c>
    </row>
    <row r="1510" spans="1:6" s="11" customFormat="1" ht="12.75" customHeight="1">
      <c r="A1510" s="36" t="s">
        <v>3178</v>
      </c>
      <c r="B1510" s="36" t="s">
        <v>3179</v>
      </c>
      <c r="C1510" s="37" t="s">
        <v>281</v>
      </c>
      <c r="D1510" s="22">
        <f t="shared" si="23"/>
        <v>1034.9780279084111</v>
      </c>
      <c r="E1510" s="28" t="s">
        <v>6433</v>
      </c>
      <c r="F1510" s="24">
        <v>1342.47</v>
      </c>
    </row>
    <row r="1511" spans="1:6" s="11" customFormat="1" ht="12.75" customHeight="1">
      <c r="A1511" s="36" t="s">
        <v>3180</v>
      </c>
      <c r="B1511" s="36" t="s">
        <v>3181</v>
      </c>
      <c r="C1511" s="37" t="s">
        <v>281</v>
      </c>
      <c r="D1511" s="22">
        <f t="shared" si="23"/>
        <v>520.6691851052348</v>
      </c>
      <c r="E1511" s="28" t="s">
        <v>6433</v>
      </c>
      <c r="F1511" s="24">
        <v>675.36</v>
      </c>
    </row>
    <row r="1512" spans="1:6" s="11" customFormat="1" ht="12.75" customHeight="1">
      <c r="A1512" s="36" t="s">
        <v>3182</v>
      </c>
      <c r="B1512" s="36" t="s">
        <v>3183</v>
      </c>
      <c r="C1512" s="37" t="s">
        <v>281</v>
      </c>
      <c r="D1512" s="22">
        <f t="shared" si="23"/>
        <v>548.1150258268445</v>
      </c>
      <c r="E1512" s="28" t="s">
        <v>6433</v>
      </c>
      <c r="F1512" s="24">
        <v>710.96</v>
      </c>
    </row>
    <row r="1513" spans="1:6" s="11" customFormat="1" ht="12.75" customHeight="1">
      <c r="A1513" s="36" t="s">
        <v>180</v>
      </c>
      <c r="B1513" s="36" t="s">
        <v>3184</v>
      </c>
      <c r="C1513" s="37" t="s">
        <v>281</v>
      </c>
      <c r="D1513" s="22">
        <f t="shared" si="23"/>
        <v>550.4741346079717</v>
      </c>
      <c r="E1513" s="28" t="s">
        <v>6433</v>
      </c>
      <c r="F1513" s="24">
        <v>714.02</v>
      </c>
    </row>
    <row r="1514" spans="1:6" s="11" customFormat="1" ht="12.75" customHeight="1">
      <c r="A1514" s="36" t="s">
        <v>3185</v>
      </c>
      <c r="B1514" s="36" t="s">
        <v>3186</v>
      </c>
      <c r="C1514" s="37" t="s">
        <v>281</v>
      </c>
      <c r="D1514" s="22">
        <f t="shared" si="23"/>
        <v>599.9074859301519</v>
      </c>
      <c r="E1514" s="28" t="s">
        <v>6433</v>
      </c>
      <c r="F1514" s="24">
        <v>778.14</v>
      </c>
    </row>
    <row r="1515" spans="1:6" s="11" customFormat="1" ht="12.75" customHeight="1">
      <c r="A1515" s="36" t="s">
        <v>3187</v>
      </c>
      <c r="B1515" s="36" t="s">
        <v>3188</v>
      </c>
      <c r="C1515" s="37" t="s">
        <v>281</v>
      </c>
      <c r="D1515" s="22">
        <f t="shared" si="23"/>
        <v>744.3142394572509</v>
      </c>
      <c r="E1515" s="28" t="s">
        <v>6433</v>
      </c>
      <c r="F1515" s="24">
        <v>965.45</v>
      </c>
    </row>
    <row r="1516" spans="1:6" s="11" customFormat="1" ht="12.75" customHeight="1">
      <c r="A1516" s="36" t="s">
        <v>3189</v>
      </c>
      <c r="B1516" s="36" t="s">
        <v>3190</v>
      </c>
      <c r="C1516" s="37" t="s">
        <v>281</v>
      </c>
      <c r="D1516" s="22">
        <f t="shared" si="23"/>
        <v>516.3904093747591</v>
      </c>
      <c r="E1516" s="28" t="s">
        <v>6433</v>
      </c>
      <c r="F1516" s="24">
        <v>669.81</v>
      </c>
    </row>
    <row r="1517" spans="1:6" s="11" customFormat="1" ht="12.75" customHeight="1">
      <c r="A1517" s="36" t="s">
        <v>3191</v>
      </c>
      <c r="B1517" s="36" t="s">
        <v>3192</v>
      </c>
      <c r="C1517" s="37" t="s">
        <v>281</v>
      </c>
      <c r="D1517" s="22">
        <f t="shared" si="23"/>
        <v>543.8362500963689</v>
      </c>
      <c r="E1517" s="28" t="s">
        <v>6433</v>
      </c>
      <c r="F1517" s="24">
        <v>705.41</v>
      </c>
    </row>
    <row r="1518" spans="1:6" s="11" customFormat="1" ht="12.75" customHeight="1">
      <c r="A1518" s="36" t="s">
        <v>184</v>
      </c>
      <c r="B1518" s="36" t="s">
        <v>3193</v>
      </c>
      <c r="C1518" s="37" t="s">
        <v>281</v>
      </c>
      <c r="D1518" s="22">
        <f t="shared" si="23"/>
        <v>295.4513915658007</v>
      </c>
      <c r="E1518" s="28" t="s">
        <v>6433</v>
      </c>
      <c r="F1518" s="24">
        <v>383.23</v>
      </c>
    </row>
    <row r="1519" spans="1:6" s="11" customFormat="1" ht="12.75" customHeight="1">
      <c r="A1519" s="36" t="s">
        <v>3194</v>
      </c>
      <c r="B1519" s="36" t="s">
        <v>3195</v>
      </c>
      <c r="C1519" s="37" t="s">
        <v>281</v>
      </c>
      <c r="D1519" s="22">
        <f t="shared" si="23"/>
        <v>357.11972862539517</v>
      </c>
      <c r="E1519" s="28" t="s">
        <v>6433</v>
      </c>
      <c r="F1519" s="24">
        <v>463.22</v>
      </c>
    </row>
    <row r="1520" spans="1:6" s="11" customFormat="1" ht="12.75" customHeight="1">
      <c r="A1520" s="36" t="s">
        <v>3196</v>
      </c>
      <c r="B1520" s="36" t="s">
        <v>3197</v>
      </c>
      <c r="C1520" s="37" t="s">
        <v>281</v>
      </c>
      <c r="D1520" s="22">
        <f t="shared" si="23"/>
        <v>347.8143550998381</v>
      </c>
      <c r="E1520" s="28" t="s">
        <v>6433</v>
      </c>
      <c r="F1520" s="24">
        <v>451.15</v>
      </c>
    </row>
    <row r="1521" spans="1:6" s="11" customFormat="1" ht="12.75" customHeight="1">
      <c r="A1521" s="36" t="s">
        <v>3198</v>
      </c>
      <c r="B1521" s="36" t="s">
        <v>3199</v>
      </c>
      <c r="C1521" s="37" t="s">
        <v>281</v>
      </c>
      <c r="D1521" s="22">
        <f t="shared" si="23"/>
        <v>401.04078328579146</v>
      </c>
      <c r="E1521" s="28" t="s">
        <v>6433</v>
      </c>
      <c r="F1521" s="24">
        <v>520.19</v>
      </c>
    </row>
    <row r="1522" spans="1:6" s="11" customFormat="1" ht="12.75" customHeight="1">
      <c r="A1522" s="36" t="s">
        <v>3200</v>
      </c>
      <c r="B1522" s="36" t="s">
        <v>3201</v>
      </c>
      <c r="C1522" s="37" t="s">
        <v>281</v>
      </c>
      <c r="D1522" s="22">
        <f t="shared" si="23"/>
        <v>632.7731092436975</v>
      </c>
      <c r="E1522" s="28" t="s">
        <v>6433</v>
      </c>
      <c r="F1522" s="24">
        <v>820.77</v>
      </c>
    </row>
    <row r="1523" spans="1:6" s="11" customFormat="1" ht="12.75" customHeight="1">
      <c r="A1523" s="36" t="s">
        <v>3202</v>
      </c>
      <c r="B1523" s="36" t="s">
        <v>3203</v>
      </c>
      <c r="C1523" s="37" t="s">
        <v>281</v>
      </c>
      <c r="D1523" s="22">
        <f t="shared" si="23"/>
        <v>731.1772415388174</v>
      </c>
      <c r="E1523" s="28" t="s">
        <v>6433</v>
      </c>
      <c r="F1523" s="24">
        <v>948.41</v>
      </c>
    </row>
    <row r="1524" spans="1:6" s="11" customFormat="1" ht="12.75" customHeight="1">
      <c r="A1524" s="36" t="s">
        <v>3204</v>
      </c>
      <c r="B1524" s="36" t="s">
        <v>3205</v>
      </c>
      <c r="C1524" s="37" t="s">
        <v>537</v>
      </c>
      <c r="D1524" s="22">
        <f t="shared" si="23"/>
        <v>366.35571659856606</v>
      </c>
      <c r="E1524" s="28" t="s">
        <v>6433</v>
      </c>
      <c r="F1524" s="24">
        <v>475.2</v>
      </c>
    </row>
    <row r="1525" spans="1:6" s="11" customFormat="1" ht="12.75" customHeight="1">
      <c r="A1525" s="36" t="s">
        <v>3206</v>
      </c>
      <c r="B1525" s="36" t="s">
        <v>3207</v>
      </c>
      <c r="C1525" s="37" t="s">
        <v>281</v>
      </c>
      <c r="D1525" s="22">
        <f t="shared" si="23"/>
        <v>17.169069462647446</v>
      </c>
      <c r="E1525" s="28" t="s">
        <v>6433</v>
      </c>
      <c r="F1525" s="24">
        <v>22.27</v>
      </c>
    </row>
    <row r="1526" spans="1:6" s="11" customFormat="1" ht="12.75" customHeight="1">
      <c r="A1526" s="36" t="s">
        <v>3208</v>
      </c>
      <c r="B1526" s="36" t="s">
        <v>3209</v>
      </c>
      <c r="C1526" s="37" t="s">
        <v>281</v>
      </c>
      <c r="D1526" s="22">
        <f t="shared" si="23"/>
        <v>27.19142702952741</v>
      </c>
      <c r="E1526" s="28" t="s">
        <v>6433</v>
      </c>
      <c r="F1526" s="24">
        <v>35.27</v>
      </c>
    </row>
    <row r="1527" spans="1:6" s="11" customFormat="1" ht="12.75" customHeight="1">
      <c r="A1527" s="36" t="s">
        <v>3210</v>
      </c>
      <c r="B1527" s="36" t="s">
        <v>3211</v>
      </c>
      <c r="C1527" s="37" t="s">
        <v>281</v>
      </c>
      <c r="D1527" s="22">
        <f t="shared" si="23"/>
        <v>20.40706190733174</v>
      </c>
      <c r="E1527" s="28" t="s">
        <v>6433</v>
      </c>
      <c r="F1527" s="24">
        <v>26.47</v>
      </c>
    </row>
    <row r="1528" spans="1:6" s="11" customFormat="1" ht="12.75" customHeight="1">
      <c r="A1528" s="36" t="s">
        <v>213</v>
      </c>
      <c r="B1528" s="36" t="s">
        <v>3212</v>
      </c>
      <c r="C1528" s="37" t="s">
        <v>281</v>
      </c>
      <c r="D1528" s="22">
        <f t="shared" si="23"/>
        <v>31.462493254182412</v>
      </c>
      <c r="E1528" s="28" t="s">
        <v>6433</v>
      </c>
      <c r="F1528" s="24">
        <v>40.81</v>
      </c>
    </row>
    <row r="1529" spans="1:6" s="11" customFormat="1" ht="12.75" customHeight="1">
      <c r="A1529" s="36" t="s">
        <v>3213</v>
      </c>
      <c r="B1529" s="36" t="s">
        <v>3214</v>
      </c>
      <c r="C1529" s="37" t="s">
        <v>281</v>
      </c>
      <c r="D1529" s="22">
        <f t="shared" si="23"/>
        <v>48.17670187340992</v>
      </c>
      <c r="E1529" s="28" t="s">
        <v>6433</v>
      </c>
      <c r="F1529" s="24">
        <v>62.49</v>
      </c>
    </row>
    <row r="1530" spans="1:6" s="11" customFormat="1" ht="12.75" customHeight="1">
      <c r="A1530" s="36" t="s">
        <v>3215</v>
      </c>
      <c r="B1530" s="36" t="s">
        <v>3216</v>
      </c>
      <c r="C1530" s="37" t="s">
        <v>281</v>
      </c>
      <c r="D1530" s="22">
        <f t="shared" si="23"/>
        <v>71.25896230051654</v>
      </c>
      <c r="E1530" s="28" t="s">
        <v>6433</v>
      </c>
      <c r="F1530" s="24">
        <v>92.43</v>
      </c>
    </row>
    <row r="1531" spans="1:6" s="11" customFormat="1" ht="12.75" customHeight="1">
      <c r="A1531" s="36" t="s">
        <v>3217</v>
      </c>
      <c r="B1531" s="36" t="s">
        <v>3218</v>
      </c>
      <c r="C1531" s="37" t="s">
        <v>281</v>
      </c>
      <c r="D1531" s="22">
        <f t="shared" si="23"/>
        <v>98.19597563796161</v>
      </c>
      <c r="E1531" s="28" t="s">
        <v>6433</v>
      </c>
      <c r="F1531" s="24">
        <v>127.37</v>
      </c>
    </row>
    <row r="1532" spans="1:6" s="11" customFormat="1" ht="12.75" customHeight="1">
      <c r="A1532" s="36" t="s">
        <v>3219</v>
      </c>
      <c r="B1532" s="36" t="s">
        <v>3220</v>
      </c>
      <c r="C1532" s="37" t="s">
        <v>281</v>
      </c>
      <c r="D1532" s="22">
        <f t="shared" si="23"/>
        <v>132.65746665638733</v>
      </c>
      <c r="E1532" s="28" t="s">
        <v>6433</v>
      </c>
      <c r="F1532" s="24">
        <v>172.07</v>
      </c>
    </row>
    <row r="1533" spans="1:6" s="11" customFormat="1" ht="12.75" customHeight="1">
      <c r="A1533" s="36" t="s">
        <v>3221</v>
      </c>
      <c r="B1533" s="36" t="s">
        <v>3222</v>
      </c>
      <c r="C1533" s="37" t="s">
        <v>281</v>
      </c>
      <c r="D1533" s="22">
        <f t="shared" si="23"/>
        <v>159.1550381620538</v>
      </c>
      <c r="E1533" s="28" t="s">
        <v>6433</v>
      </c>
      <c r="F1533" s="24">
        <v>206.44</v>
      </c>
    </row>
    <row r="1534" spans="1:6" s="11" customFormat="1" ht="12.75" customHeight="1">
      <c r="A1534" s="36" t="s">
        <v>3223</v>
      </c>
      <c r="B1534" s="36" t="s">
        <v>3224</v>
      </c>
      <c r="C1534" s="37" t="s">
        <v>281</v>
      </c>
      <c r="D1534" s="22">
        <f t="shared" si="23"/>
        <v>334.50003854752913</v>
      </c>
      <c r="E1534" s="28" t="s">
        <v>6433</v>
      </c>
      <c r="F1534" s="24">
        <v>433.88</v>
      </c>
    </row>
    <row r="1535" spans="1:6" s="11" customFormat="1" ht="12.75" customHeight="1">
      <c r="A1535" s="36" t="s">
        <v>3225</v>
      </c>
      <c r="B1535" s="36" t="s">
        <v>3226</v>
      </c>
      <c r="C1535" s="37" t="s">
        <v>281</v>
      </c>
      <c r="D1535" s="22">
        <f t="shared" si="23"/>
        <v>551.6151414694318</v>
      </c>
      <c r="E1535" s="28" t="s">
        <v>6433</v>
      </c>
      <c r="F1535" s="24">
        <v>715.5</v>
      </c>
    </row>
    <row r="1536" spans="1:6" s="11" customFormat="1" ht="12.75" customHeight="1">
      <c r="A1536" s="36" t="s">
        <v>3227</v>
      </c>
      <c r="B1536" s="36" t="s">
        <v>3228</v>
      </c>
      <c r="C1536" s="37" t="s">
        <v>281</v>
      </c>
      <c r="D1536" s="22">
        <f t="shared" si="23"/>
        <v>508.08727160589007</v>
      </c>
      <c r="E1536" s="28" t="s">
        <v>6433</v>
      </c>
      <c r="F1536" s="24">
        <v>659.04</v>
      </c>
    </row>
    <row r="1537" spans="1:6" s="11" customFormat="1" ht="12.75" customHeight="1">
      <c r="A1537" s="36" t="s">
        <v>3229</v>
      </c>
      <c r="B1537" s="36" t="s">
        <v>3230</v>
      </c>
      <c r="C1537" s="37" t="s">
        <v>281</v>
      </c>
      <c r="D1537" s="22">
        <f t="shared" si="23"/>
        <v>293.0074782206461</v>
      </c>
      <c r="E1537" s="28" t="s">
        <v>6433</v>
      </c>
      <c r="F1537" s="24">
        <v>380.06</v>
      </c>
    </row>
    <row r="1538" spans="1:6" s="11" customFormat="1" ht="12.75" customHeight="1">
      <c r="A1538" s="36" t="s">
        <v>3231</v>
      </c>
      <c r="B1538" s="36" t="s">
        <v>3232</v>
      </c>
      <c r="C1538" s="37" t="s">
        <v>281</v>
      </c>
      <c r="D1538" s="22">
        <f t="shared" si="23"/>
        <v>74.30421709968391</v>
      </c>
      <c r="E1538" s="28" t="s">
        <v>6433</v>
      </c>
      <c r="F1538" s="24">
        <v>96.38</v>
      </c>
    </row>
    <row r="1539" spans="1:6" s="11" customFormat="1" ht="12.75" customHeight="1">
      <c r="A1539" s="36" t="s">
        <v>3233</v>
      </c>
      <c r="B1539" s="36" t="s">
        <v>3234</v>
      </c>
      <c r="C1539" s="37" t="s">
        <v>281</v>
      </c>
      <c r="D1539" s="22">
        <f t="shared" si="23"/>
        <v>93.50088659316938</v>
      </c>
      <c r="E1539" s="28" t="s">
        <v>6433</v>
      </c>
      <c r="F1539" s="24">
        <v>121.28</v>
      </c>
    </row>
    <row r="1540" spans="1:6" s="11" customFormat="1" ht="12.75" customHeight="1">
      <c r="A1540" s="36" t="s">
        <v>3235</v>
      </c>
      <c r="B1540" s="36" t="s">
        <v>3236</v>
      </c>
      <c r="C1540" s="37" t="s">
        <v>281</v>
      </c>
      <c r="D1540" s="22">
        <f t="shared" si="23"/>
        <v>112.12705265592476</v>
      </c>
      <c r="E1540" s="28" t="s">
        <v>6433</v>
      </c>
      <c r="F1540" s="24">
        <v>145.44</v>
      </c>
    </row>
    <row r="1541" spans="1:6" s="11" customFormat="1" ht="12.75" customHeight="1">
      <c r="A1541" s="36" t="s">
        <v>3237</v>
      </c>
      <c r="B1541" s="36" t="s">
        <v>3238</v>
      </c>
      <c r="C1541" s="37" t="s">
        <v>281</v>
      </c>
      <c r="D1541" s="22">
        <f t="shared" si="23"/>
        <v>207.56302521008405</v>
      </c>
      <c r="E1541" s="28" t="s">
        <v>6433</v>
      </c>
      <c r="F1541" s="24">
        <v>269.23</v>
      </c>
    </row>
    <row r="1542" spans="1:6" s="11" customFormat="1" ht="12.75" customHeight="1">
      <c r="A1542" s="36" t="s">
        <v>3239</v>
      </c>
      <c r="B1542" s="36" t="s">
        <v>3240</v>
      </c>
      <c r="C1542" s="37" t="s">
        <v>281</v>
      </c>
      <c r="D1542" s="22">
        <f t="shared" si="23"/>
        <v>367.859070233598</v>
      </c>
      <c r="E1542" s="28" t="s">
        <v>6433</v>
      </c>
      <c r="F1542" s="24">
        <v>477.15</v>
      </c>
    </row>
    <row r="1543" spans="1:6" s="11" customFormat="1" ht="12.75" customHeight="1">
      <c r="A1543" s="36" t="s">
        <v>3241</v>
      </c>
      <c r="B1543" s="36" t="s">
        <v>3242</v>
      </c>
      <c r="C1543" s="37" t="s">
        <v>281</v>
      </c>
      <c r="D1543" s="22">
        <f t="shared" si="23"/>
        <v>87.13283478529027</v>
      </c>
      <c r="E1543" s="28" t="s">
        <v>6433</v>
      </c>
      <c r="F1543" s="24">
        <v>113.02</v>
      </c>
    </row>
    <row r="1544" spans="1:6" s="11" customFormat="1" ht="12.75" customHeight="1">
      <c r="A1544" s="36" t="s">
        <v>216</v>
      </c>
      <c r="B1544" s="36" t="s">
        <v>3243</v>
      </c>
      <c r="C1544" s="37" t="s">
        <v>281</v>
      </c>
      <c r="D1544" s="22">
        <f t="shared" si="23"/>
        <v>136.25009636882277</v>
      </c>
      <c r="E1544" s="28" t="s">
        <v>6433</v>
      </c>
      <c r="F1544" s="24">
        <v>176.73</v>
      </c>
    </row>
    <row r="1545" spans="1:6" s="11" customFormat="1" ht="12.75" customHeight="1">
      <c r="A1545" s="36" t="s">
        <v>215</v>
      </c>
      <c r="B1545" s="36" t="s">
        <v>3244</v>
      </c>
      <c r="C1545" s="37" t="s">
        <v>281</v>
      </c>
      <c r="D1545" s="22">
        <f aca="true" t="shared" si="24" ref="D1545:D1608">F1545/$F$5</f>
        <v>242.8494333513222</v>
      </c>
      <c r="E1545" s="28" t="s">
        <v>6433</v>
      </c>
      <c r="F1545" s="24">
        <v>315</v>
      </c>
    </row>
    <row r="1546" spans="1:6" s="11" customFormat="1" ht="12.75" customHeight="1">
      <c r="A1546" s="36" t="s">
        <v>3245</v>
      </c>
      <c r="B1546" s="36" t="s">
        <v>3246</v>
      </c>
      <c r="C1546" s="37" t="s">
        <v>537</v>
      </c>
      <c r="D1546" s="22">
        <f t="shared" si="24"/>
        <v>366.35571659856606</v>
      </c>
      <c r="E1546" s="28" t="s">
        <v>6433</v>
      </c>
      <c r="F1546" s="24">
        <v>475.2</v>
      </c>
    </row>
    <row r="1547" spans="1:6" s="11" customFormat="1" ht="12.75" customHeight="1">
      <c r="A1547" s="36" t="s">
        <v>3247</v>
      </c>
      <c r="B1547" s="36" t="s">
        <v>3248</v>
      </c>
      <c r="C1547" s="37" t="s">
        <v>286</v>
      </c>
      <c r="D1547" s="22">
        <f t="shared" si="24"/>
        <v>2.3359802636650993</v>
      </c>
      <c r="E1547" s="28" t="s">
        <v>6433</v>
      </c>
      <c r="F1547" s="24">
        <v>3.03</v>
      </c>
    </row>
    <row r="1548" spans="1:6" s="11" customFormat="1" ht="12.75" customHeight="1">
      <c r="A1548" s="36" t="s">
        <v>3249</v>
      </c>
      <c r="B1548" s="36" t="s">
        <v>3250</v>
      </c>
      <c r="C1548" s="37" t="s">
        <v>286</v>
      </c>
      <c r="D1548" s="22">
        <f t="shared" si="24"/>
        <v>3.122349857374142</v>
      </c>
      <c r="E1548" s="28" t="s">
        <v>6433</v>
      </c>
      <c r="F1548" s="24">
        <v>4.05</v>
      </c>
    </row>
    <row r="1549" spans="1:6" s="11" customFormat="1" ht="12.75" customHeight="1">
      <c r="A1549" s="36" t="s">
        <v>3251</v>
      </c>
      <c r="B1549" s="36" t="s">
        <v>3252</v>
      </c>
      <c r="C1549" s="37" t="s">
        <v>286</v>
      </c>
      <c r="D1549" s="22">
        <f t="shared" si="24"/>
        <v>4.0474905558553695</v>
      </c>
      <c r="E1549" s="28" t="s">
        <v>6433</v>
      </c>
      <c r="F1549" s="24">
        <v>5.25</v>
      </c>
    </row>
    <row r="1550" spans="1:6" s="11" customFormat="1" ht="12.75" customHeight="1">
      <c r="A1550" s="36" t="s">
        <v>3253</v>
      </c>
      <c r="B1550" s="36" t="s">
        <v>3254</v>
      </c>
      <c r="C1550" s="37" t="s">
        <v>286</v>
      </c>
      <c r="D1550" s="22">
        <f t="shared" si="24"/>
        <v>5.142240382391489</v>
      </c>
      <c r="E1550" s="28" t="s">
        <v>6433</v>
      </c>
      <c r="F1550" s="24">
        <v>6.67</v>
      </c>
    </row>
    <row r="1551" spans="1:6" s="11" customFormat="1" ht="12.75" customHeight="1">
      <c r="A1551" s="36" t="s">
        <v>3255</v>
      </c>
      <c r="B1551" s="36" t="s">
        <v>3256</v>
      </c>
      <c r="C1551" s="37" t="s">
        <v>286</v>
      </c>
      <c r="D1551" s="22">
        <f t="shared" si="24"/>
        <v>1.1332973556395036</v>
      </c>
      <c r="E1551" s="28" t="s">
        <v>6433</v>
      </c>
      <c r="F1551" s="24">
        <v>1.47</v>
      </c>
    </row>
    <row r="1552" spans="1:6" s="11" customFormat="1" ht="12.75" customHeight="1">
      <c r="A1552" s="36" t="s">
        <v>3257</v>
      </c>
      <c r="B1552" s="36" t="s">
        <v>3258</v>
      </c>
      <c r="C1552" s="37" t="s">
        <v>286</v>
      </c>
      <c r="D1552" s="22">
        <f t="shared" si="24"/>
        <v>8.634646519158123</v>
      </c>
      <c r="E1552" s="28" t="s">
        <v>6433</v>
      </c>
      <c r="F1552" s="24">
        <v>11.2</v>
      </c>
    </row>
    <row r="1553" spans="1:6" s="11" customFormat="1" ht="12.75" customHeight="1">
      <c r="A1553" s="36" t="s">
        <v>3259</v>
      </c>
      <c r="B1553" s="36" t="s">
        <v>2975</v>
      </c>
      <c r="C1553" s="37" t="s">
        <v>286</v>
      </c>
      <c r="D1553" s="22">
        <f t="shared" si="24"/>
        <v>12.982807802019892</v>
      </c>
      <c r="E1553" s="28" t="s">
        <v>6433</v>
      </c>
      <c r="F1553" s="24">
        <v>16.84</v>
      </c>
    </row>
    <row r="1554" spans="1:6" s="11" customFormat="1" ht="12.75" customHeight="1">
      <c r="A1554" s="36" t="s">
        <v>3260</v>
      </c>
      <c r="B1554" s="36" t="s">
        <v>2977</v>
      </c>
      <c r="C1554" s="37" t="s">
        <v>286</v>
      </c>
      <c r="D1554" s="22">
        <f t="shared" si="24"/>
        <v>22.211086269370135</v>
      </c>
      <c r="E1554" s="28" t="s">
        <v>6433</v>
      </c>
      <c r="F1554" s="24">
        <v>28.81</v>
      </c>
    </row>
    <row r="1555" spans="1:6" s="11" customFormat="1" ht="12.75" customHeight="1">
      <c r="A1555" s="36" t="s">
        <v>3261</v>
      </c>
      <c r="B1555" s="36" t="s">
        <v>2979</v>
      </c>
      <c r="C1555" s="37" t="s">
        <v>286</v>
      </c>
      <c r="D1555" s="22">
        <f t="shared" si="24"/>
        <v>32.68059517384936</v>
      </c>
      <c r="E1555" s="28" t="s">
        <v>6433</v>
      </c>
      <c r="F1555" s="24">
        <v>42.39</v>
      </c>
    </row>
    <row r="1556" spans="1:6" s="11" customFormat="1" ht="12.75" customHeight="1">
      <c r="A1556" s="36" t="s">
        <v>3262</v>
      </c>
      <c r="B1556" s="36" t="s">
        <v>2981</v>
      </c>
      <c r="C1556" s="37" t="s">
        <v>286</v>
      </c>
      <c r="D1556" s="22">
        <f t="shared" si="24"/>
        <v>49.88821216560018</v>
      </c>
      <c r="E1556" s="28" t="s">
        <v>6433</v>
      </c>
      <c r="F1556" s="24">
        <v>64.71</v>
      </c>
    </row>
    <row r="1557" spans="1:6" s="11" customFormat="1" ht="12.75" customHeight="1">
      <c r="A1557" s="36" t="s">
        <v>3263</v>
      </c>
      <c r="B1557" s="36" t="s">
        <v>2983</v>
      </c>
      <c r="C1557" s="37" t="s">
        <v>286</v>
      </c>
      <c r="D1557" s="22">
        <f t="shared" si="24"/>
        <v>64.6981728471205</v>
      </c>
      <c r="E1557" s="28" t="s">
        <v>6433</v>
      </c>
      <c r="F1557" s="24">
        <v>83.92</v>
      </c>
    </row>
    <row r="1558" spans="1:6" s="11" customFormat="1" ht="12.75" customHeight="1">
      <c r="A1558" s="36" t="s">
        <v>3264</v>
      </c>
      <c r="B1558" s="36" t="s">
        <v>2985</v>
      </c>
      <c r="C1558" s="37" t="s">
        <v>286</v>
      </c>
      <c r="D1558" s="22">
        <f t="shared" si="24"/>
        <v>95.15843034461493</v>
      </c>
      <c r="E1558" s="28" t="s">
        <v>6433</v>
      </c>
      <c r="F1558" s="24">
        <v>123.43</v>
      </c>
    </row>
    <row r="1559" spans="1:6" s="11" customFormat="1" ht="12.75" customHeight="1">
      <c r="A1559" s="36" t="s">
        <v>3265</v>
      </c>
      <c r="B1559" s="36" t="s">
        <v>2987</v>
      </c>
      <c r="C1559" s="37" t="s">
        <v>286</v>
      </c>
      <c r="D1559" s="22">
        <f t="shared" si="24"/>
        <v>120.9544368205998</v>
      </c>
      <c r="E1559" s="28" t="s">
        <v>6433</v>
      </c>
      <c r="F1559" s="24">
        <v>156.89</v>
      </c>
    </row>
    <row r="1560" spans="1:6" s="11" customFormat="1" ht="12.75" customHeight="1">
      <c r="A1560" s="36" t="s">
        <v>3266</v>
      </c>
      <c r="B1560" s="36" t="s">
        <v>2989</v>
      </c>
      <c r="C1560" s="37" t="s">
        <v>286</v>
      </c>
      <c r="D1560" s="22">
        <f t="shared" si="24"/>
        <v>143.85937861383087</v>
      </c>
      <c r="E1560" s="28" t="s">
        <v>6433</v>
      </c>
      <c r="F1560" s="24">
        <v>186.6</v>
      </c>
    </row>
    <row r="1561" spans="1:6" s="11" customFormat="1" ht="12.75" customHeight="1">
      <c r="A1561" s="36" t="s">
        <v>3267</v>
      </c>
      <c r="B1561" s="36" t="s">
        <v>2991</v>
      </c>
      <c r="C1561" s="37" t="s">
        <v>286</v>
      </c>
      <c r="D1561" s="22">
        <f t="shared" si="24"/>
        <v>180.12489399429498</v>
      </c>
      <c r="E1561" s="28" t="s">
        <v>6433</v>
      </c>
      <c r="F1561" s="24">
        <v>233.64</v>
      </c>
    </row>
    <row r="1562" spans="1:6" s="11" customFormat="1" ht="12.75" customHeight="1">
      <c r="A1562" s="36" t="s">
        <v>3268</v>
      </c>
      <c r="B1562" s="36" t="s">
        <v>2993</v>
      </c>
      <c r="C1562" s="37" t="s">
        <v>286</v>
      </c>
      <c r="D1562" s="22">
        <f t="shared" si="24"/>
        <v>220.07555315704263</v>
      </c>
      <c r="E1562" s="28" t="s">
        <v>6433</v>
      </c>
      <c r="F1562" s="24">
        <v>285.46</v>
      </c>
    </row>
    <row r="1563" spans="1:6" s="11" customFormat="1" ht="12.75" customHeight="1">
      <c r="A1563" s="36" t="s">
        <v>3269</v>
      </c>
      <c r="B1563" s="36" t="s">
        <v>2995</v>
      </c>
      <c r="C1563" s="37" t="s">
        <v>286</v>
      </c>
      <c r="D1563" s="22">
        <f t="shared" si="24"/>
        <v>236.27322488628482</v>
      </c>
      <c r="E1563" s="28" t="s">
        <v>6433</v>
      </c>
      <c r="F1563" s="24">
        <v>306.47</v>
      </c>
    </row>
    <row r="1564" spans="1:6" s="11" customFormat="1" ht="12.75" customHeight="1">
      <c r="A1564" s="36" t="s">
        <v>3270</v>
      </c>
      <c r="B1564" s="36" t="s">
        <v>3271</v>
      </c>
      <c r="C1564" s="37" t="s">
        <v>286</v>
      </c>
      <c r="D1564" s="22">
        <f t="shared" si="24"/>
        <v>2.35910878112713</v>
      </c>
      <c r="E1564" s="28" t="s">
        <v>6433</v>
      </c>
      <c r="F1564" s="24">
        <v>3.06</v>
      </c>
    </row>
    <row r="1565" spans="1:6" s="11" customFormat="1" ht="12.75" customHeight="1">
      <c r="A1565" s="36" t="s">
        <v>292</v>
      </c>
      <c r="B1565" s="36" t="s">
        <v>3272</v>
      </c>
      <c r="C1565" s="37" t="s">
        <v>286</v>
      </c>
      <c r="D1565" s="22">
        <f t="shared" si="24"/>
        <v>3.2534114563256495</v>
      </c>
      <c r="E1565" s="28" t="s">
        <v>6433</v>
      </c>
      <c r="F1565" s="24">
        <v>4.22</v>
      </c>
    </row>
    <row r="1566" spans="1:6" s="11" customFormat="1" ht="12.75" customHeight="1">
      <c r="A1566" s="36" t="s">
        <v>3273</v>
      </c>
      <c r="B1566" s="36" t="s">
        <v>3274</v>
      </c>
      <c r="C1566" s="37" t="s">
        <v>286</v>
      </c>
      <c r="D1566" s="22">
        <f t="shared" si="24"/>
        <v>4.525479916737337</v>
      </c>
      <c r="E1566" s="28" t="s">
        <v>6433</v>
      </c>
      <c r="F1566" s="24">
        <v>5.87</v>
      </c>
    </row>
    <row r="1567" spans="1:6" s="11" customFormat="1" ht="12.75" customHeight="1">
      <c r="A1567" s="36" t="s">
        <v>3275</v>
      </c>
      <c r="B1567" s="36" t="s">
        <v>3276</v>
      </c>
      <c r="C1567" s="37" t="s">
        <v>286</v>
      </c>
      <c r="D1567" s="22">
        <f t="shared" si="24"/>
        <v>5.142240382391489</v>
      </c>
      <c r="E1567" s="28" t="s">
        <v>6433</v>
      </c>
      <c r="F1567" s="24">
        <v>6.67</v>
      </c>
    </row>
    <row r="1568" spans="1:6" s="11" customFormat="1" ht="12.75" customHeight="1">
      <c r="A1568" s="36" t="s">
        <v>3277</v>
      </c>
      <c r="B1568" s="36" t="s">
        <v>3278</v>
      </c>
      <c r="C1568" s="37" t="s">
        <v>286</v>
      </c>
      <c r="D1568" s="22">
        <f t="shared" si="24"/>
        <v>3.978105003469278</v>
      </c>
      <c r="E1568" s="28" t="s">
        <v>6433</v>
      </c>
      <c r="F1568" s="24">
        <v>5.16</v>
      </c>
    </row>
    <row r="1569" spans="1:6" s="11" customFormat="1" ht="12.75" customHeight="1">
      <c r="A1569" s="36" t="s">
        <v>3279</v>
      </c>
      <c r="B1569" s="36" t="s">
        <v>3280</v>
      </c>
      <c r="C1569" s="37" t="s">
        <v>286</v>
      </c>
      <c r="D1569" s="22">
        <f t="shared" si="24"/>
        <v>4.564027445840722</v>
      </c>
      <c r="E1569" s="28" t="s">
        <v>6433</v>
      </c>
      <c r="F1569" s="24">
        <v>5.92</v>
      </c>
    </row>
    <row r="1570" spans="1:6" s="11" customFormat="1" ht="12.75" customHeight="1">
      <c r="A1570" s="36" t="s">
        <v>3281</v>
      </c>
      <c r="B1570" s="36" t="s">
        <v>3282</v>
      </c>
      <c r="C1570" s="37" t="s">
        <v>286</v>
      </c>
      <c r="D1570" s="22">
        <f t="shared" si="24"/>
        <v>6.2601187263896385</v>
      </c>
      <c r="E1570" s="28" t="s">
        <v>6433</v>
      </c>
      <c r="F1570" s="24">
        <v>8.12</v>
      </c>
    </row>
    <row r="1571" spans="1:6" s="11" customFormat="1" ht="12.75" customHeight="1">
      <c r="A1571" s="36" t="s">
        <v>3283</v>
      </c>
      <c r="B1571" s="36" t="s">
        <v>3284</v>
      </c>
      <c r="C1571" s="37" t="s">
        <v>286</v>
      </c>
      <c r="D1571" s="22">
        <f t="shared" si="24"/>
        <v>9.351630560481075</v>
      </c>
      <c r="E1571" s="28" t="s">
        <v>6433</v>
      </c>
      <c r="F1571" s="24">
        <v>12.13</v>
      </c>
    </row>
    <row r="1572" spans="1:6" s="11" customFormat="1" ht="12.75" customHeight="1">
      <c r="A1572" s="36" t="s">
        <v>3285</v>
      </c>
      <c r="B1572" s="36" t="s">
        <v>3286</v>
      </c>
      <c r="C1572" s="37" t="s">
        <v>286</v>
      </c>
      <c r="D1572" s="22">
        <f t="shared" si="24"/>
        <v>5.9825765168452705</v>
      </c>
      <c r="E1572" s="28" t="s">
        <v>6433</v>
      </c>
      <c r="F1572" s="24">
        <v>7.76</v>
      </c>
    </row>
    <row r="1573" spans="1:6" s="11" customFormat="1" ht="12.75" customHeight="1">
      <c r="A1573" s="36" t="s">
        <v>3287</v>
      </c>
      <c r="B1573" s="36" t="s">
        <v>3288</v>
      </c>
      <c r="C1573" s="37" t="s">
        <v>286</v>
      </c>
      <c r="D1573" s="22">
        <f t="shared" si="24"/>
        <v>8.364813815434431</v>
      </c>
      <c r="E1573" s="28" t="s">
        <v>6433</v>
      </c>
      <c r="F1573" s="24">
        <v>10.85</v>
      </c>
    </row>
    <row r="1574" spans="1:6" s="11" customFormat="1" ht="12.75" customHeight="1">
      <c r="A1574" s="36" t="s">
        <v>3289</v>
      </c>
      <c r="B1574" s="36" t="s">
        <v>3290</v>
      </c>
      <c r="C1574" s="37" t="s">
        <v>286</v>
      </c>
      <c r="D1574" s="22">
        <f t="shared" si="24"/>
        <v>11.255878498188267</v>
      </c>
      <c r="E1574" s="28" t="s">
        <v>6433</v>
      </c>
      <c r="F1574" s="24">
        <v>14.6</v>
      </c>
    </row>
    <row r="1575" spans="1:6" s="11" customFormat="1" ht="12.75" customHeight="1">
      <c r="A1575" s="36" t="s">
        <v>3291</v>
      </c>
      <c r="B1575" s="36" t="s">
        <v>3292</v>
      </c>
      <c r="C1575" s="37" t="s">
        <v>537</v>
      </c>
      <c r="D1575" s="22">
        <f t="shared" si="24"/>
        <v>366.35571659856606</v>
      </c>
      <c r="E1575" s="28" t="s">
        <v>6433</v>
      </c>
      <c r="F1575" s="24">
        <v>475.2</v>
      </c>
    </row>
    <row r="1576" spans="1:6" s="11" customFormat="1" ht="12.75" customHeight="1">
      <c r="A1576" s="36" t="s">
        <v>370</v>
      </c>
      <c r="B1576" s="36" t="s">
        <v>3293</v>
      </c>
      <c r="C1576" s="37" t="s">
        <v>281</v>
      </c>
      <c r="D1576" s="22">
        <f t="shared" si="24"/>
        <v>147.3517847505975</v>
      </c>
      <c r="E1576" s="28" t="s">
        <v>6433</v>
      </c>
      <c r="F1576" s="24">
        <v>191.13</v>
      </c>
    </row>
    <row r="1577" spans="1:6" s="11" customFormat="1" ht="12.75" customHeight="1">
      <c r="A1577" s="36" t="s">
        <v>3294</v>
      </c>
      <c r="B1577" s="36" t="s">
        <v>3295</v>
      </c>
      <c r="C1577" s="37" t="s">
        <v>281</v>
      </c>
      <c r="D1577" s="22">
        <f t="shared" si="24"/>
        <v>197.6408912188729</v>
      </c>
      <c r="E1577" s="28" t="s">
        <v>6433</v>
      </c>
      <c r="F1577" s="24">
        <v>256.36</v>
      </c>
    </row>
    <row r="1578" spans="1:6" s="11" customFormat="1" ht="12.75" customHeight="1">
      <c r="A1578" s="36" t="s">
        <v>3296</v>
      </c>
      <c r="B1578" s="36" t="s">
        <v>3297</v>
      </c>
      <c r="C1578" s="37" t="s">
        <v>281</v>
      </c>
      <c r="D1578" s="22">
        <f t="shared" si="24"/>
        <v>208.15665715827618</v>
      </c>
      <c r="E1578" s="28" t="s">
        <v>6433</v>
      </c>
      <c r="F1578" s="24">
        <v>270</v>
      </c>
    </row>
    <row r="1579" spans="1:6" s="11" customFormat="1" ht="12.75" customHeight="1">
      <c r="A1579" s="36" t="s">
        <v>3298</v>
      </c>
      <c r="B1579" s="36" t="s">
        <v>3299</v>
      </c>
      <c r="C1579" s="37" t="s">
        <v>281</v>
      </c>
      <c r="D1579" s="22">
        <f t="shared" si="24"/>
        <v>165.92398427260812</v>
      </c>
      <c r="E1579" s="28" t="s">
        <v>6433</v>
      </c>
      <c r="F1579" s="24">
        <v>215.22</v>
      </c>
    </row>
    <row r="1580" spans="1:6" s="11" customFormat="1" ht="12.75" customHeight="1">
      <c r="A1580" s="36" t="s">
        <v>3300</v>
      </c>
      <c r="B1580" s="36" t="s">
        <v>3301</v>
      </c>
      <c r="C1580" s="37" t="s">
        <v>281</v>
      </c>
      <c r="D1580" s="22">
        <f t="shared" si="24"/>
        <v>241.18418009405596</v>
      </c>
      <c r="E1580" s="28" t="s">
        <v>6433</v>
      </c>
      <c r="F1580" s="24">
        <v>312.84</v>
      </c>
    </row>
    <row r="1581" spans="1:6" s="11" customFormat="1" ht="12.75" customHeight="1">
      <c r="A1581" s="36" t="s">
        <v>3302</v>
      </c>
      <c r="B1581" s="36" t="s">
        <v>3303</v>
      </c>
      <c r="C1581" s="37" t="s">
        <v>281</v>
      </c>
      <c r="D1581" s="22">
        <f t="shared" si="24"/>
        <v>199.6916197671729</v>
      </c>
      <c r="E1581" s="28" t="s">
        <v>6433</v>
      </c>
      <c r="F1581" s="24">
        <v>259.02</v>
      </c>
    </row>
    <row r="1582" spans="1:6" s="11" customFormat="1" ht="12.75" customHeight="1">
      <c r="A1582" s="36" t="s">
        <v>3304</v>
      </c>
      <c r="B1582" s="36" t="s">
        <v>3305</v>
      </c>
      <c r="C1582" s="37" t="s">
        <v>281</v>
      </c>
      <c r="D1582" s="22">
        <f t="shared" si="24"/>
        <v>225.7343304294195</v>
      </c>
      <c r="E1582" s="28" t="s">
        <v>6433</v>
      </c>
      <c r="F1582" s="24">
        <v>292.8</v>
      </c>
    </row>
    <row r="1583" spans="1:6" s="11" customFormat="1" ht="12.75" customHeight="1">
      <c r="A1583" s="36" t="s">
        <v>3306</v>
      </c>
      <c r="B1583" s="36" t="s">
        <v>3307</v>
      </c>
      <c r="C1583" s="37" t="s">
        <v>281</v>
      </c>
      <c r="D1583" s="22">
        <f t="shared" si="24"/>
        <v>159.1550381620538</v>
      </c>
      <c r="E1583" s="28" t="s">
        <v>6433</v>
      </c>
      <c r="F1583" s="24">
        <v>206.44</v>
      </c>
    </row>
    <row r="1584" spans="1:6" s="11" customFormat="1" ht="12.75" customHeight="1">
      <c r="A1584" s="36" t="s">
        <v>3308</v>
      </c>
      <c r="B1584" s="36" t="s">
        <v>3309</v>
      </c>
      <c r="C1584" s="37" t="s">
        <v>281</v>
      </c>
      <c r="D1584" s="22">
        <f t="shared" si="24"/>
        <v>159.68699406368052</v>
      </c>
      <c r="E1584" s="28" t="s">
        <v>6433</v>
      </c>
      <c r="F1584" s="24">
        <v>207.13</v>
      </c>
    </row>
    <row r="1585" spans="1:6" s="11" customFormat="1" ht="12.75" customHeight="1">
      <c r="A1585" s="36" t="s">
        <v>3310</v>
      </c>
      <c r="B1585" s="36" t="s">
        <v>3311</v>
      </c>
      <c r="C1585" s="37" t="s">
        <v>281</v>
      </c>
      <c r="D1585" s="22">
        <f t="shared" si="24"/>
        <v>186.51607431963612</v>
      </c>
      <c r="E1585" s="28" t="s">
        <v>6433</v>
      </c>
      <c r="F1585" s="24">
        <v>241.93</v>
      </c>
    </row>
    <row r="1586" spans="1:6" s="11" customFormat="1" ht="12.75" customHeight="1">
      <c r="A1586" s="36" t="s">
        <v>3312</v>
      </c>
      <c r="B1586" s="36" t="s">
        <v>3313</v>
      </c>
      <c r="C1586" s="37" t="s">
        <v>281</v>
      </c>
      <c r="D1586" s="22">
        <f t="shared" si="24"/>
        <v>99.89977642433122</v>
      </c>
      <c r="E1586" s="28" t="s">
        <v>6433</v>
      </c>
      <c r="F1586" s="24">
        <v>129.58</v>
      </c>
    </row>
    <row r="1587" spans="1:6" s="11" customFormat="1" ht="12.75" customHeight="1">
      <c r="A1587" s="36" t="s">
        <v>3314</v>
      </c>
      <c r="B1587" s="36" t="s">
        <v>3315</v>
      </c>
      <c r="C1587" s="37" t="s">
        <v>281</v>
      </c>
      <c r="D1587" s="22">
        <f t="shared" si="24"/>
        <v>154.7914578675507</v>
      </c>
      <c r="E1587" s="28" t="s">
        <v>6433</v>
      </c>
      <c r="F1587" s="24">
        <v>200.78</v>
      </c>
    </row>
    <row r="1588" spans="1:6" s="11" customFormat="1" ht="12.75" customHeight="1">
      <c r="A1588" s="36" t="s">
        <v>3316</v>
      </c>
      <c r="B1588" s="36" t="s">
        <v>3317</v>
      </c>
      <c r="C1588" s="40" t="s">
        <v>281</v>
      </c>
      <c r="D1588" s="22">
        <f t="shared" si="24"/>
        <v>162.75537738030994</v>
      </c>
      <c r="E1588" s="28" t="s">
        <v>6433</v>
      </c>
      <c r="F1588" s="24">
        <v>211.11</v>
      </c>
    </row>
    <row r="1589" spans="1:6" s="11" customFormat="1" ht="12.75" customHeight="1">
      <c r="A1589" s="36" t="s">
        <v>3318</v>
      </c>
      <c r="B1589" s="36" t="s">
        <v>3319</v>
      </c>
      <c r="C1589" s="40" t="s">
        <v>281</v>
      </c>
      <c r="D1589" s="22">
        <f t="shared" si="24"/>
        <v>161.7377226119806</v>
      </c>
      <c r="E1589" s="28" t="s">
        <v>6433</v>
      </c>
      <c r="F1589" s="24">
        <v>209.79</v>
      </c>
    </row>
    <row r="1590" spans="1:6" s="11" customFormat="1" ht="12.75" customHeight="1">
      <c r="A1590" s="36" t="s">
        <v>3320</v>
      </c>
      <c r="B1590" s="36" t="s">
        <v>3321</v>
      </c>
      <c r="C1590" s="40" t="s">
        <v>281</v>
      </c>
      <c r="D1590" s="22">
        <f t="shared" si="24"/>
        <v>195.5670341531108</v>
      </c>
      <c r="E1590" s="28" t="s">
        <v>6433</v>
      </c>
      <c r="F1590" s="24">
        <v>253.67</v>
      </c>
    </row>
    <row r="1591" spans="1:6" s="11" customFormat="1" ht="12.75" customHeight="1">
      <c r="A1591" s="36" t="s">
        <v>3322</v>
      </c>
      <c r="B1591" s="36" t="s">
        <v>3323</v>
      </c>
      <c r="C1591" s="40" t="s">
        <v>281</v>
      </c>
      <c r="D1591" s="22">
        <f t="shared" si="24"/>
        <v>123.07455092128595</v>
      </c>
      <c r="E1591" s="28" t="s">
        <v>6433</v>
      </c>
      <c r="F1591" s="24">
        <v>159.64</v>
      </c>
    </row>
    <row r="1592" spans="1:6" s="11" customFormat="1" ht="12.75" customHeight="1">
      <c r="A1592" s="36" t="s">
        <v>3324</v>
      </c>
      <c r="B1592" s="36" t="s">
        <v>3325</v>
      </c>
      <c r="C1592" s="40" t="s">
        <v>281</v>
      </c>
      <c r="D1592" s="22">
        <f t="shared" si="24"/>
        <v>177.90455631794003</v>
      </c>
      <c r="E1592" s="28" t="s">
        <v>6433</v>
      </c>
      <c r="F1592" s="24">
        <v>230.76</v>
      </c>
    </row>
    <row r="1593" spans="1:6" s="11" customFormat="1" ht="12.75" customHeight="1">
      <c r="A1593" s="36" t="s">
        <v>3326</v>
      </c>
      <c r="B1593" s="36" t="s">
        <v>3327</v>
      </c>
      <c r="C1593" s="40" t="s">
        <v>281</v>
      </c>
      <c r="D1593" s="22">
        <f t="shared" si="24"/>
        <v>220.34538586076633</v>
      </c>
      <c r="E1593" s="28" t="s">
        <v>6433</v>
      </c>
      <c r="F1593" s="24">
        <v>285.81</v>
      </c>
    </row>
    <row r="1594" spans="1:6" s="11" customFormat="1" ht="12.75" customHeight="1">
      <c r="A1594" s="36" t="s">
        <v>3328</v>
      </c>
      <c r="B1594" s="36" t="s">
        <v>3329</v>
      </c>
      <c r="C1594" s="40" t="s">
        <v>281</v>
      </c>
      <c r="D1594" s="22">
        <f t="shared" si="24"/>
        <v>153.5887749595251</v>
      </c>
      <c r="E1594" s="28" t="s">
        <v>6433</v>
      </c>
      <c r="F1594" s="24">
        <v>199.22</v>
      </c>
    </row>
    <row r="1595" spans="1:6" s="11" customFormat="1" ht="12.75" customHeight="1">
      <c r="A1595" s="36" t="s">
        <v>3330</v>
      </c>
      <c r="B1595" s="36" t="s">
        <v>3331</v>
      </c>
      <c r="C1595" s="40" t="s">
        <v>281</v>
      </c>
      <c r="D1595" s="22">
        <f t="shared" si="24"/>
        <v>185.3596484465346</v>
      </c>
      <c r="E1595" s="28" t="s">
        <v>6433</v>
      </c>
      <c r="F1595" s="24">
        <v>240.43</v>
      </c>
    </row>
    <row r="1596" spans="1:6" s="11" customFormat="1" ht="12.75" customHeight="1">
      <c r="A1596" s="36" t="s">
        <v>3332</v>
      </c>
      <c r="B1596" s="36" t="s">
        <v>3333</v>
      </c>
      <c r="C1596" s="40" t="s">
        <v>281</v>
      </c>
      <c r="D1596" s="22">
        <f t="shared" si="24"/>
        <v>113.37599259887442</v>
      </c>
      <c r="E1596" s="28" t="s">
        <v>6433</v>
      </c>
      <c r="F1596" s="24">
        <v>147.06</v>
      </c>
    </row>
    <row r="1597" spans="1:6" s="11" customFormat="1" ht="12.75" customHeight="1">
      <c r="A1597" s="36" t="s">
        <v>3334</v>
      </c>
      <c r="B1597" s="36" t="s">
        <v>3335</v>
      </c>
      <c r="C1597" s="40" t="s">
        <v>281</v>
      </c>
      <c r="D1597" s="22">
        <f t="shared" si="24"/>
        <v>114.74057512913424</v>
      </c>
      <c r="E1597" s="28" t="s">
        <v>6433</v>
      </c>
      <c r="F1597" s="24">
        <v>148.83</v>
      </c>
    </row>
    <row r="1598" spans="1:6" s="11" customFormat="1" ht="12.75" customHeight="1">
      <c r="A1598" s="36" t="s">
        <v>371</v>
      </c>
      <c r="B1598" s="36" t="s">
        <v>3336</v>
      </c>
      <c r="C1598" s="40" t="s">
        <v>281</v>
      </c>
      <c r="D1598" s="22">
        <f t="shared" si="24"/>
        <v>124.84002775422097</v>
      </c>
      <c r="E1598" s="28" t="s">
        <v>6433</v>
      </c>
      <c r="F1598" s="24">
        <v>161.93</v>
      </c>
    </row>
    <row r="1599" spans="1:6" s="11" customFormat="1" ht="12.75" customHeight="1">
      <c r="A1599" s="36" t="s">
        <v>200</v>
      </c>
      <c r="B1599" s="36" t="s">
        <v>3337</v>
      </c>
      <c r="C1599" s="40" t="s">
        <v>281</v>
      </c>
      <c r="D1599" s="22">
        <f t="shared" si="24"/>
        <v>160.71235833783055</v>
      </c>
      <c r="E1599" s="28" t="s">
        <v>6433</v>
      </c>
      <c r="F1599" s="24">
        <v>208.46</v>
      </c>
    </row>
    <row r="1600" spans="1:6" s="11" customFormat="1" ht="12.75" customHeight="1">
      <c r="A1600" s="36" t="s">
        <v>211</v>
      </c>
      <c r="B1600" s="36" t="s">
        <v>3338</v>
      </c>
      <c r="C1600" s="40" t="s">
        <v>281</v>
      </c>
      <c r="D1600" s="22">
        <f t="shared" si="24"/>
        <v>166.67951584303447</v>
      </c>
      <c r="E1600" s="28" t="s">
        <v>6433</v>
      </c>
      <c r="F1600" s="24">
        <v>216.2</v>
      </c>
    </row>
    <row r="1601" spans="1:6" s="11" customFormat="1" ht="12.75" customHeight="1">
      <c r="A1601" s="36" t="s">
        <v>206</v>
      </c>
      <c r="B1601" s="36" t="s">
        <v>3339</v>
      </c>
      <c r="C1601" s="40" t="s">
        <v>281</v>
      </c>
      <c r="D1601" s="22">
        <f t="shared" si="24"/>
        <v>250.85190039318482</v>
      </c>
      <c r="E1601" s="28" t="s">
        <v>6433</v>
      </c>
      <c r="F1601" s="24">
        <v>325.38</v>
      </c>
    </row>
    <row r="1602" spans="1:6" s="11" customFormat="1" ht="12.75" customHeight="1">
      <c r="A1602" s="36" t="s">
        <v>141</v>
      </c>
      <c r="B1602" s="36" t="s">
        <v>3340</v>
      </c>
      <c r="C1602" s="40" t="s">
        <v>281</v>
      </c>
      <c r="D1602" s="22">
        <f t="shared" si="24"/>
        <v>330.96137537583843</v>
      </c>
      <c r="E1602" s="28" t="s">
        <v>6433</v>
      </c>
      <c r="F1602" s="24">
        <v>429.29</v>
      </c>
    </row>
    <row r="1603" spans="1:6" s="11" customFormat="1" ht="12.75" customHeight="1">
      <c r="A1603" s="36" t="s">
        <v>3341</v>
      </c>
      <c r="B1603" s="36" t="s">
        <v>3342</v>
      </c>
      <c r="C1603" s="40" t="s">
        <v>281</v>
      </c>
      <c r="D1603" s="22">
        <f t="shared" si="24"/>
        <v>235.39434122272763</v>
      </c>
      <c r="E1603" s="28" t="s">
        <v>6433</v>
      </c>
      <c r="F1603" s="24">
        <v>305.33</v>
      </c>
    </row>
    <row r="1604" spans="1:6" s="11" customFormat="1" ht="12.75" customHeight="1">
      <c r="A1604" s="36" t="s">
        <v>3343</v>
      </c>
      <c r="B1604" s="36" t="s">
        <v>3344</v>
      </c>
      <c r="C1604" s="40" t="s">
        <v>281</v>
      </c>
      <c r="D1604" s="22">
        <f t="shared" si="24"/>
        <v>126.4281859532804</v>
      </c>
      <c r="E1604" s="28" t="s">
        <v>6433</v>
      </c>
      <c r="F1604" s="24">
        <v>163.99</v>
      </c>
    </row>
    <row r="1605" spans="1:6" s="11" customFormat="1" ht="12.75" customHeight="1">
      <c r="A1605" s="36" t="s">
        <v>3345</v>
      </c>
      <c r="B1605" s="36" t="s">
        <v>3346</v>
      </c>
      <c r="C1605" s="40" t="s">
        <v>281</v>
      </c>
      <c r="D1605" s="22">
        <f t="shared" si="24"/>
        <v>105.68961529565956</v>
      </c>
      <c r="E1605" s="28" t="s">
        <v>6433</v>
      </c>
      <c r="F1605" s="24">
        <v>137.09</v>
      </c>
    </row>
    <row r="1606" spans="1:6" s="11" customFormat="1" ht="12.75" customHeight="1">
      <c r="A1606" s="36" t="s">
        <v>3347</v>
      </c>
      <c r="B1606" s="36" t="s">
        <v>3348</v>
      </c>
      <c r="C1606" s="40" t="s">
        <v>281</v>
      </c>
      <c r="D1606" s="22">
        <f t="shared" si="24"/>
        <v>160.58129673887905</v>
      </c>
      <c r="E1606" s="28" t="s">
        <v>6433</v>
      </c>
      <c r="F1606" s="24">
        <v>208.29</v>
      </c>
    </row>
    <row r="1607" spans="1:6" s="11" customFormat="1" ht="12.75" customHeight="1">
      <c r="A1607" s="36" t="s">
        <v>3349</v>
      </c>
      <c r="B1607" s="36" t="s">
        <v>3350</v>
      </c>
      <c r="C1607" s="40" t="s">
        <v>281</v>
      </c>
      <c r="D1607" s="22">
        <f t="shared" si="24"/>
        <v>168.5452162516383</v>
      </c>
      <c r="E1607" s="28" t="s">
        <v>6433</v>
      </c>
      <c r="F1607" s="24">
        <v>218.62</v>
      </c>
    </row>
    <row r="1608" spans="1:6" s="11" customFormat="1" ht="12.75" customHeight="1">
      <c r="A1608" s="36" t="s">
        <v>3351</v>
      </c>
      <c r="B1608" s="36" t="s">
        <v>3352</v>
      </c>
      <c r="C1608" s="40" t="s">
        <v>281</v>
      </c>
      <c r="D1608" s="22">
        <f t="shared" si="24"/>
        <v>167.52756148330894</v>
      </c>
      <c r="E1608" s="28" t="s">
        <v>6433</v>
      </c>
      <c r="F1608" s="24">
        <v>217.3</v>
      </c>
    </row>
    <row r="1609" spans="1:6" s="11" customFormat="1" ht="12.75" customHeight="1">
      <c r="A1609" s="36" t="s">
        <v>3353</v>
      </c>
      <c r="B1609" s="36" t="s">
        <v>3354</v>
      </c>
      <c r="C1609" s="40" t="s">
        <v>281</v>
      </c>
      <c r="D1609" s="22">
        <f aca="true" t="shared" si="25" ref="D1609:D1672">F1609/$F$5</f>
        <v>212.8209081797857</v>
      </c>
      <c r="E1609" s="28" t="s">
        <v>6433</v>
      </c>
      <c r="F1609" s="24">
        <v>276.05</v>
      </c>
    </row>
    <row r="1610" spans="1:6" s="11" customFormat="1" ht="12.75" customHeight="1">
      <c r="A1610" s="36" t="s">
        <v>3355</v>
      </c>
      <c r="B1610" s="36" t="s">
        <v>3356</v>
      </c>
      <c r="C1610" s="40" t="s">
        <v>281</v>
      </c>
      <c r="D1610" s="22">
        <f t="shared" si="25"/>
        <v>385.6063526327963</v>
      </c>
      <c r="E1610" s="28" t="s">
        <v>6433</v>
      </c>
      <c r="F1610" s="24">
        <v>500.17</v>
      </c>
    </row>
    <row r="1611" spans="1:6" s="11" customFormat="1" ht="12.75" customHeight="1">
      <c r="A1611" s="36" t="s">
        <v>207</v>
      </c>
      <c r="B1611" s="36" t="s">
        <v>3357</v>
      </c>
      <c r="C1611" s="40" t="s">
        <v>281</v>
      </c>
      <c r="D1611" s="22">
        <f t="shared" si="25"/>
        <v>128.8643897926143</v>
      </c>
      <c r="E1611" s="28" t="s">
        <v>6433</v>
      </c>
      <c r="F1611" s="24">
        <v>167.15</v>
      </c>
    </row>
    <row r="1612" spans="1:6" s="11" customFormat="1" ht="12.75" customHeight="1">
      <c r="A1612" s="36" t="s">
        <v>3358</v>
      </c>
      <c r="B1612" s="36" t="s">
        <v>3359</v>
      </c>
      <c r="C1612" s="40" t="s">
        <v>281</v>
      </c>
      <c r="D1612" s="22">
        <f t="shared" si="25"/>
        <v>201.3414540127978</v>
      </c>
      <c r="E1612" s="28" t="s">
        <v>6433</v>
      </c>
      <c r="F1612" s="24">
        <v>261.16</v>
      </c>
    </row>
    <row r="1613" spans="1:6" s="11" customFormat="1" ht="12.75" customHeight="1">
      <c r="A1613" s="36" t="s">
        <v>3360</v>
      </c>
      <c r="B1613" s="36" t="s">
        <v>3361</v>
      </c>
      <c r="C1613" s="40" t="s">
        <v>281</v>
      </c>
      <c r="D1613" s="22">
        <f t="shared" si="25"/>
        <v>226.13522473209468</v>
      </c>
      <c r="E1613" s="28" t="s">
        <v>6433</v>
      </c>
      <c r="F1613" s="24">
        <v>293.32</v>
      </c>
    </row>
    <row r="1614" spans="1:6" s="11" customFormat="1" ht="12.75" customHeight="1">
      <c r="A1614" s="36" t="s">
        <v>3362</v>
      </c>
      <c r="B1614" s="36" t="s">
        <v>3363</v>
      </c>
      <c r="C1614" s="40" t="s">
        <v>281</v>
      </c>
      <c r="D1614" s="22">
        <f t="shared" si="25"/>
        <v>159.37861383085345</v>
      </c>
      <c r="E1614" s="28" t="s">
        <v>6433</v>
      </c>
      <c r="F1614" s="24">
        <v>206.73</v>
      </c>
    </row>
    <row r="1615" spans="1:6" s="11" customFormat="1" ht="12.75" customHeight="1">
      <c r="A1615" s="36" t="s">
        <v>3364</v>
      </c>
      <c r="B1615" s="36" t="s">
        <v>3365</v>
      </c>
      <c r="C1615" s="40" t="s">
        <v>281</v>
      </c>
      <c r="D1615" s="22">
        <f t="shared" si="25"/>
        <v>191.14948731786293</v>
      </c>
      <c r="E1615" s="28" t="s">
        <v>6433</v>
      </c>
      <c r="F1615" s="24">
        <v>247.94</v>
      </c>
    </row>
    <row r="1616" spans="1:6" s="11" customFormat="1" ht="12.75" customHeight="1">
      <c r="A1616" s="36" t="s">
        <v>3366</v>
      </c>
      <c r="B1616" s="36" t="s">
        <v>3367</v>
      </c>
      <c r="C1616" s="40" t="s">
        <v>281</v>
      </c>
      <c r="D1616" s="22">
        <f t="shared" si="25"/>
        <v>119.16583147020276</v>
      </c>
      <c r="E1616" s="28" t="s">
        <v>6433</v>
      </c>
      <c r="F1616" s="24">
        <v>154.57</v>
      </c>
    </row>
    <row r="1617" spans="1:6" s="11" customFormat="1" ht="12.75" customHeight="1">
      <c r="A1617" s="36" t="s">
        <v>3368</v>
      </c>
      <c r="B1617" s="36" t="s">
        <v>3369</v>
      </c>
      <c r="C1617" s="40" t="s">
        <v>281</v>
      </c>
      <c r="D1617" s="22">
        <f t="shared" si="25"/>
        <v>391.3961915041246</v>
      </c>
      <c r="E1617" s="28" t="s">
        <v>6433</v>
      </c>
      <c r="F1617" s="24">
        <v>507.68</v>
      </c>
    </row>
    <row r="1618" spans="1:6" s="11" customFormat="1" ht="12.75" customHeight="1">
      <c r="A1618" s="36" t="s">
        <v>208</v>
      </c>
      <c r="B1618" s="36" t="s">
        <v>3370</v>
      </c>
      <c r="C1618" s="40" t="s">
        <v>281</v>
      </c>
      <c r="D1618" s="22">
        <f t="shared" si="25"/>
        <v>120.53041400046259</v>
      </c>
      <c r="E1618" s="28" t="s">
        <v>6433</v>
      </c>
      <c r="F1618" s="24">
        <v>156.34</v>
      </c>
    </row>
    <row r="1619" spans="1:6" s="11" customFormat="1" ht="12.75" customHeight="1">
      <c r="A1619" s="36" t="s">
        <v>3371</v>
      </c>
      <c r="B1619" s="36" t="s">
        <v>3372</v>
      </c>
      <c r="C1619" s="40" t="s">
        <v>281</v>
      </c>
      <c r="D1619" s="22">
        <f t="shared" si="25"/>
        <v>155.20006167604657</v>
      </c>
      <c r="E1619" s="28" t="s">
        <v>6433</v>
      </c>
      <c r="F1619" s="24">
        <v>201.31</v>
      </c>
    </row>
    <row r="1620" spans="1:6" s="11" customFormat="1" ht="12.75" customHeight="1">
      <c r="A1620" s="36" t="s">
        <v>3373</v>
      </c>
      <c r="B1620" s="36" t="s">
        <v>3374</v>
      </c>
      <c r="C1620" s="40" t="s">
        <v>281</v>
      </c>
      <c r="D1620" s="22">
        <f t="shared" si="25"/>
        <v>89.38401048492791</v>
      </c>
      <c r="E1620" s="28" t="s">
        <v>6433</v>
      </c>
      <c r="F1620" s="24">
        <v>115.94</v>
      </c>
    </row>
    <row r="1621" spans="1:6" s="11" customFormat="1" ht="12.75" customHeight="1">
      <c r="A1621" s="36" t="s">
        <v>3375</v>
      </c>
      <c r="B1621" s="36" t="s">
        <v>3376</v>
      </c>
      <c r="C1621" s="40" t="s">
        <v>281</v>
      </c>
      <c r="D1621" s="22">
        <f t="shared" si="25"/>
        <v>147.10508056433585</v>
      </c>
      <c r="E1621" s="28" t="s">
        <v>6433</v>
      </c>
      <c r="F1621" s="24">
        <v>190.81</v>
      </c>
    </row>
    <row r="1622" spans="1:6" s="11" customFormat="1" ht="12.75" customHeight="1">
      <c r="A1622" s="36" t="s">
        <v>3377</v>
      </c>
      <c r="B1622" s="36" t="s">
        <v>3378</v>
      </c>
      <c r="C1622" s="40" t="s">
        <v>281</v>
      </c>
      <c r="D1622" s="22">
        <f t="shared" si="25"/>
        <v>89.45339603731401</v>
      </c>
      <c r="E1622" s="28" t="s">
        <v>6433</v>
      </c>
      <c r="F1622" s="24">
        <v>116.03</v>
      </c>
    </row>
    <row r="1623" spans="1:6" s="11" customFormat="1" ht="12.75" customHeight="1">
      <c r="A1623" s="36" t="s">
        <v>293</v>
      </c>
      <c r="B1623" s="36" t="s">
        <v>3379</v>
      </c>
      <c r="C1623" s="40" t="s">
        <v>281</v>
      </c>
      <c r="D1623" s="22">
        <f t="shared" si="25"/>
        <v>185.58322411533422</v>
      </c>
      <c r="E1623" s="28" t="s">
        <v>6433</v>
      </c>
      <c r="F1623" s="24">
        <v>240.72</v>
      </c>
    </row>
    <row r="1624" spans="1:6" s="11" customFormat="1" ht="12.75" customHeight="1">
      <c r="A1624" s="36" t="s">
        <v>209</v>
      </c>
      <c r="B1624" s="36" t="s">
        <v>3380</v>
      </c>
      <c r="C1624" s="40" t="s">
        <v>281</v>
      </c>
      <c r="D1624" s="22">
        <f t="shared" si="25"/>
        <v>89.38401048492791</v>
      </c>
      <c r="E1624" s="28" t="s">
        <v>6433</v>
      </c>
      <c r="F1624" s="24">
        <v>115.94</v>
      </c>
    </row>
    <row r="1625" spans="1:6" s="11" customFormat="1" ht="12.75" customHeight="1">
      <c r="A1625" s="36" t="s">
        <v>3381</v>
      </c>
      <c r="B1625" s="36" t="s">
        <v>3382</v>
      </c>
      <c r="C1625" s="40" t="s">
        <v>281</v>
      </c>
      <c r="D1625" s="22">
        <f t="shared" si="25"/>
        <v>173.22488628478916</v>
      </c>
      <c r="E1625" s="28" t="s">
        <v>6433</v>
      </c>
      <c r="F1625" s="24">
        <v>224.69</v>
      </c>
    </row>
    <row r="1626" spans="1:6" s="11" customFormat="1" ht="12.75" customHeight="1">
      <c r="A1626" s="36" t="s">
        <v>3383</v>
      </c>
      <c r="B1626" s="36" t="s">
        <v>3384</v>
      </c>
      <c r="C1626" s="40" t="s">
        <v>281</v>
      </c>
      <c r="D1626" s="22">
        <f t="shared" si="25"/>
        <v>93.15395883123892</v>
      </c>
      <c r="E1626" s="28" t="s">
        <v>6433</v>
      </c>
      <c r="F1626" s="24">
        <v>120.83</v>
      </c>
    </row>
    <row r="1627" spans="1:6" s="11" customFormat="1" ht="12.75" customHeight="1">
      <c r="A1627" s="36" t="s">
        <v>210</v>
      </c>
      <c r="B1627" s="36" t="s">
        <v>3385</v>
      </c>
      <c r="C1627" s="37" t="s">
        <v>281</v>
      </c>
      <c r="D1627" s="22">
        <f t="shared" si="25"/>
        <v>130.6298666255493</v>
      </c>
      <c r="E1627" s="28" t="s">
        <v>6433</v>
      </c>
      <c r="F1627" s="24">
        <v>169.44</v>
      </c>
    </row>
    <row r="1628" spans="1:6" s="11" customFormat="1" ht="12.75" customHeight="1">
      <c r="A1628" s="36" t="s">
        <v>3386</v>
      </c>
      <c r="B1628" s="36" t="s">
        <v>3387</v>
      </c>
      <c r="C1628" s="37" t="s">
        <v>281</v>
      </c>
      <c r="D1628" s="22">
        <f t="shared" si="25"/>
        <v>241.18418009405596</v>
      </c>
      <c r="E1628" s="28" t="s">
        <v>6433</v>
      </c>
      <c r="F1628" s="24">
        <v>312.84</v>
      </c>
    </row>
    <row r="1629" spans="1:6" s="11" customFormat="1" ht="12.75" customHeight="1">
      <c r="A1629" s="36" t="s">
        <v>3388</v>
      </c>
      <c r="B1629" s="36" t="s">
        <v>3389</v>
      </c>
      <c r="C1629" s="37" t="s">
        <v>281</v>
      </c>
      <c r="D1629" s="22">
        <f t="shared" si="25"/>
        <v>418.3563333590317</v>
      </c>
      <c r="E1629" s="28" t="s">
        <v>6433</v>
      </c>
      <c r="F1629" s="24">
        <v>542.65</v>
      </c>
    </row>
    <row r="1630" spans="1:6" s="11" customFormat="1" ht="12.75" customHeight="1">
      <c r="A1630" s="36" t="s">
        <v>3390</v>
      </c>
      <c r="B1630" s="36" t="s">
        <v>3391</v>
      </c>
      <c r="C1630" s="37" t="s">
        <v>537</v>
      </c>
      <c r="D1630" s="22">
        <f t="shared" si="25"/>
        <v>366.35571659856606</v>
      </c>
      <c r="E1630" s="28" t="s">
        <v>6433</v>
      </c>
      <c r="F1630" s="24">
        <v>475.2</v>
      </c>
    </row>
    <row r="1631" spans="1:6" s="11" customFormat="1" ht="12.75" customHeight="1">
      <c r="A1631" s="36" t="s">
        <v>3392</v>
      </c>
      <c r="B1631" s="36" t="s">
        <v>3393</v>
      </c>
      <c r="C1631" s="37" t="s">
        <v>281</v>
      </c>
      <c r="D1631" s="22">
        <f t="shared" si="25"/>
        <v>400.64759848893686</v>
      </c>
      <c r="E1631" s="28" t="s">
        <v>6433</v>
      </c>
      <c r="F1631" s="24">
        <v>519.68</v>
      </c>
    </row>
    <row r="1632" spans="1:6" s="11" customFormat="1" ht="12.75" customHeight="1">
      <c r="A1632" s="36" t="s">
        <v>3394</v>
      </c>
      <c r="B1632" s="36" t="s">
        <v>3395</v>
      </c>
      <c r="C1632" s="37" t="s">
        <v>281</v>
      </c>
      <c r="D1632" s="22">
        <f t="shared" si="25"/>
        <v>435.4483077634724</v>
      </c>
      <c r="E1632" s="28" t="s">
        <v>6433</v>
      </c>
      <c r="F1632" s="24">
        <v>564.82</v>
      </c>
    </row>
    <row r="1633" spans="1:6" s="11" customFormat="1" ht="12.75" customHeight="1">
      <c r="A1633" s="36" t="s">
        <v>202</v>
      </c>
      <c r="B1633" s="36" t="s">
        <v>3396</v>
      </c>
      <c r="C1633" s="37" t="s">
        <v>281</v>
      </c>
      <c r="D1633" s="22">
        <f t="shared" si="25"/>
        <v>203.1763163981189</v>
      </c>
      <c r="E1633" s="28" t="s">
        <v>6433</v>
      </c>
      <c r="F1633" s="24">
        <v>263.54</v>
      </c>
    </row>
    <row r="1634" spans="1:6" s="11" customFormat="1" ht="12.75" customHeight="1">
      <c r="A1634" s="36" t="s">
        <v>3397</v>
      </c>
      <c r="B1634" s="36" t="s">
        <v>3398</v>
      </c>
      <c r="C1634" s="37" t="s">
        <v>281</v>
      </c>
      <c r="D1634" s="22">
        <f t="shared" si="25"/>
        <v>556.1560403978106</v>
      </c>
      <c r="E1634" s="28" t="s">
        <v>6433</v>
      </c>
      <c r="F1634" s="24">
        <v>721.39</v>
      </c>
    </row>
    <row r="1635" spans="1:6" s="11" customFormat="1" ht="12.75" customHeight="1">
      <c r="A1635" s="36" t="s">
        <v>198</v>
      </c>
      <c r="B1635" s="36" t="s">
        <v>3399</v>
      </c>
      <c r="C1635" s="37" t="s">
        <v>281</v>
      </c>
      <c r="D1635" s="22">
        <f t="shared" si="25"/>
        <v>562.1386169146558</v>
      </c>
      <c r="E1635" s="28" t="s">
        <v>6433</v>
      </c>
      <c r="F1635" s="24">
        <v>729.15</v>
      </c>
    </row>
    <row r="1636" spans="1:6" s="11" customFormat="1" ht="12.75" customHeight="1">
      <c r="A1636" s="36" t="s">
        <v>199</v>
      </c>
      <c r="B1636" s="36" t="s">
        <v>3400</v>
      </c>
      <c r="C1636" s="37" t="s">
        <v>281</v>
      </c>
      <c r="D1636" s="22">
        <f t="shared" si="25"/>
        <v>241.46943180942102</v>
      </c>
      <c r="E1636" s="28" t="s">
        <v>6433</v>
      </c>
      <c r="F1636" s="24">
        <v>313.21</v>
      </c>
    </row>
    <row r="1637" spans="1:6" s="11" customFormat="1" ht="12.75" customHeight="1">
      <c r="A1637" s="36" t="s">
        <v>3401</v>
      </c>
      <c r="B1637" s="36" t="s">
        <v>3402</v>
      </c>
      <c r="C1637" s="37" t="s">
        <v>281</v>
      </c>
      <c r="D1637" s="22">
        <f t="shared" si="25"/>
        <v>126.64405211625936</v>
      </c>
      <c r="E1637" s="28" t="s">
        <v>6433</v>
      </c>
      <c r="F1637" s="24">
        <v>164.27</v>
      </c>
    </row>
    <row r="1638" spans="1:6" s="11" customFormat="1" ht="12.75" customHeight="1">
      <c r="A1638" s="36" t="s">
        <v>203</v>
      </c>
      <c r="B1638" s="36" t="s">
        <v>3403</v>
      </c>
      <c r="C1638" s="37" t="s">
        <v>281</v>
      </c>
      <c r="D1638" s="22">
        <f t="shared" si="25"/>
        <v>115.07979338524402</v>
      </c>
      <c r="E1638" s="28" t="s">
        <v>6433</v>
      </c>
      <c r="F1638" s="24">
        <v>149.27</v>
      </c>
    </row>
    <row r="1639" spans="1:6" s="11" customFormat="1" ht="12.75" customHeight="1">
      <c r="A1639" s="36" t="s">
        <v>204</v>
      </c>
      <c r="B1639" s="36" t="s">
        <v>3404</v>
      </c>
      <c r="C1639" s="37" t="s">
        <v>281</v>
      </c>
      <c r="D1639" s="22">
        <f t="shared" si="25"/>
        <v>149.12497108935318</v>
      </c>
      <c r="E1639" s="28" t="s">
        <v>6433</v>
      </c>
      <c r="F1639" s="24">
        <v>193.43</v>
      </c>
    </row>
    <row r="1640" spans="1:6" s="11" customFormat="1" ht="12.75" customHeight="1">
      <c r="A1640" s="36" t="s">
        <v>3405</v>
      </c>
      <c r="B1640" s="36" t="s">
        <v>3406</v>
      </c>
      <c r="C1640" s="37" t="s">
        <v>281</v>
      </c>
      <c r="D1640" s="22">
        <f t="shared" si="25"/>
        <v>263.2410762470126</v>
      </c>
      <c r="E1640" s="28" t="s">
        <v>6433</v>
      </c>
      <c r="F1640" s="24">
        <v>341.45</v>
      </c>
    </row>
    <row r="1641" spans="1:6" s="11" customFormat="1" ht="12.75" customHeight="1">
      <c r="A1641" s="36" t="s">
        <v>3407</v>
      </c>
      <c r="B1641" s="36" t="s">
        <v>3408</v>
      </c>
      <c r="C1641" s="37" t="s">
        <v>281</v>
      </c>
      <c r="D1641" s="22">
        <f t="shared" si="25"/>
        <v>297.28625395112175</v>
      </c>
      <c r="E1641" s="28" t="s">
        <v>6433</v>
      </c>
      <c r="F1641" s="24">
        <v>385.61</v>
      </c>
    </row>
    <row r="1642" spans="1:6" s="11" customFormat="1" ht="12.75" customHeight="1">
      <c r="A1642" s="36" t="s">
        <v>205</v>
      </c>
      <c r="B1642" s="36" t="s">
        <v>3409</v>
      </c>
      <c r="C1642" s="37" t="s">
        <v>281</v>
      </c>
      <c r="D1642" s="22">
        <f t="shared" si="25"/>
        <v>233.40528872099298</v>
      </c>
      <c r="E1642" s="28" t="s">
        <v>6433</v>
      </c>
      <c r="F1642" s="24">
        <v>302.75</v>
      </c>
    </row>
    <row r="1643" spans="1:6" s="11" customFormat="1" ht="12.75" customHeight="1">
      <c r="A1643" s="36" t="s">
        <v>3410</v>
      </c>
      <c r="B1643" s="36" t="s">
        <v>3411</v>
      </c>
      <c r="C1643" s="37" t="s">
        <v>281</v>
      </c>
      <c r="D1643" s="22">
        <f t="shared" si="25"/>
        <v>199.96145247089663</v>
      </c>
      <c r="E1643" s="28" t="s">
        <v>6433</v>
      </c>
      <c r="F1643" s="24">
        <v>259.37</v>
      </c>
    </row>
    <row r="1644" spans="1:6" s="11" customFormat="1" ht="12.75" customHeight="1">
      <c r="A1644" s="36" t="s">
        <v>3412</v>
      </c>
      <c r="B1644" s="36" t="s">
        <v>3413</v>
      </c>
      <c r="C1644" s="37" t="s">
        <v>281</v>
      </c>
      <c r="D1644" s="22">
        <f t="shared" si="25"/>
        <v>267.50443296584695</v>
      </c>
      <c r="E1644" s="28" t="s">
        <v>6433</v>
      </c>
      <c r="F1644" s="24">
        <v>346.98</v>
      </c>
    </row>
    <row r="1645" spans="1:6" s="11" customFormat="1" ht="12.75" customHeight="1">
      <c r="A1645" s="36" t="s">
        <v>3414</v>
      </c>
      <c r="B1645" s="36" t="s">
        <v>3415</v>
      </c>
      <c r="C1645" s="37" t="s">
        <v>281</v>
      </c>
      <c r="D1645" s="22">
        <f t="shared" si="25"/>
        <v>281.40467196052737</v>
      </c>
      <c r="E1645" s="28" t="s">
        <v>6433</v>
      </c>
      <c r="F1645" s="24">
        <v>365.01</v>
      </c>
    </row>
    <row r="1646" spans="1:6" s="11" customFormat="1" ht="12.75" customHeight="1">
      <c r="A1646" s="36" t="s">
        <v>3416</v>
      </c>
      <c r="B1646" s="36" t="s">
        <v>3417</v>
      </c>
      <c r="C1646" s="37" t="s">
        <v>281</v>
      </c>
      <c r="D1646" s="22">
        <f t="shared" si="25"/>
        <v>152.87950042402284</v>
      </c>
      <c r="E1646" s="28" t="s">
        <v>6433</v>
      </c>
      <c r="F1646" s="24">
        <v>198.3</v>
      </c>
    </row>
    <row r="1647" spans="1:6" s="11" customFormat="1" ht="12.75" customHeight="1">
      <c r="A1647" s="36" t="s">
        <v>3418</v>
      </c>
      <c r="B1647" s="36" t="s">
        <v>3419</v>
      </c>
      <c r="C1647" s="37" t="s">
        <v>281</v>
      </c>
      <c r="D1647" s="22">
        <f t="shared" si="25"/>
        <v>186.02266594711278</v>
      </c>
      <c r="E1647" s="28" t="s">
        <v>6433</v>
      </c>
      <c r="F1647" s="24">
        <v>241.29</v>
      </c>
    </row>
    <row r="1648" spans="1:6" s="11" customFormat="1" ht="12.75" customHeight="1">
      <c r="A1648" s="36" t="s">
        <v>3420</v>
      </c>
      <c r="B1648" s="36" t="s">
        <v>3421</v>
      </c>
      <c r="C1648" s="37" t="s">
        <v>281</v>
      </c>
      <c r="D1648" s="22">
        <f t="shared" si="25"/>
        <v>172.01449387094289</v>
      </c>
      <c r="E1648" s="28" t="s">
        <v>6433</v>
      </c>
      <c r="F1648" s="24">
        <v>223.12</v>
      </c>
    </row>
    <row r="1649" spans="1:6" s="11" customFormat="1" ht="12.75" customHeight="1">
      <c r="A1649" s="36" t="s">
        <v>3422</v>
      </c>
      <c r="B1649" s="36" t="s">
        <v>3423</v>
      </c>
      <c r="C1649" s="37" t="s">
        <v>281</v>
      </c>
      <c r="D1649" s="22">
        <f t="shared" si="25"/>
        <v>203.1763163981189</v>
      </c>
      <c r="E1649" s="28" t="s">
        <v>6433</v>
      </c>
      <c r="F1649" s="24">
        <v>263.54</v>
      </c>
    </row>
    <row r="1650" spans="1:6" s="11" customFormat="1" ht="12.75" customHeight="1">
      <c r="A1650" s="36" t="s">
        <v>3424</v>
      </c>
      <c r="B1650" s="36" t="s">
        <v>3425</v>
      </c>
      <c r="C1650" s="37" t="s">
        <v>281</v>
      </c>
      <c r="D1650" s="22">
        <f t="shared" si="25"/>
        <v>169.68622311309846</v>
      </c>
      <c r="E1650" s="28" t="s">
        <v>6433</v>
      </c>
      <c r="F1650" s="24">
        <v>220.1</v>
      </c>
    </row>
    <row r="1651" spans="1:6" s="11" customFormat="1" ht="12.75" customHeight="1">
      <c r="A1651" s="36" t="s">
        <v>3426</v>
      </c>
      <c r="B1651" s="36" t="s">
        <v>3427</v>
      </c>
      <c r="C1651" s="37" t="s">
        <v>281</v>
      </c>
      <c r="D1651" s="22">
        <f t="shared" si="25"/>
        <v>195.20468737953897</v>
      </c>
      <c r="E1651" s="28" t="s">
        <v>6433</v>
      </c>
      <c r="F1651" s="24">
        <v>253.2</v>
      </c>
    </row>
    <row r="1652" spans="1:6" s="11" customFormat="1" ht="12.75" customHeight="1">
      <c r="A1652" s="36" t="s">
        <v>3428</v>
      </c>
      <c r="B1652" s="36" t="s">
        <v>3429</v>
      </c>
      <c r="C1652" s="37" t="s">
        <v>281</v>
      </c>
      <c r="D1652" s="22">
        <f t="shared" si="25"/>
        <v>308.9507362578059</v>
      </c>
      <c r="E1652" s="28" t="s">
        <v>6433</v>
      </c>
      <c r="F1652" s="24">
        <v>400.74</v>
      </c>
    </row>
    <row r="1653" spans="1:6" s="11" customFormat="1" ht="12.75" customHeight="1">
      <c r="A1653" s="36" t="s">
        <v>3430</v>
      </c>
      <c r="B1653" s="36" t="s">
        <v>3431</v>
      </c>
      <c r="C1653" s="37" t="s">
        <v>281</v>
      </c>
      <c r="D1653" s="22">
        <f t="shared" si="25"/>
        <v>150.71312928841263</v>
      </c>
      <c r="E1653" s="28" t="s">
        <v>6433</v>
      </c>
      <c r="F1653" s="24">
        <v>195.49</v>
      </c>
    </row>
    <row r="1654" spans="1:6" s="11" customFormat="1" ht="12.75" customHeight="1">
      <c r="A1654" s="36" t="s">
        <v>3432</v>
      </c>
      <c r="B1654" s="36" t="s">
        <v>3433</v>
      </c>
      <c r="C1654" s="37" t="s">
        <v>281</v>
      </c>
      <c r="D1654" s="22">
        <f t="shared" si="25"/>
        <v>178.644668876725</v>
      </c>
      <c r="E1654" s="28" t="s">
        <v>6433</v>
      </c>
      <c r="F1654" s="24">
        <v>231.72</v>
      </c>
    </row>
    <row r="1655" spans="1:6" s="11" customFormat="1" ht="12.75" customHeight="1">
      <c r="A1655" s="36" t="s">
        <v>3434</v>
      </c>
      <c r="B1655" s="36" t="s">
        <v>3435</v>
      </c>
      <c r="C1655" s="37" t="s">
        <v>281</v>
      </c>
      <c r="D1655" s="22">
        <f t="shared" si="25"/>
        <v>254.62955824531647</v>
      </c>
      <c r="E1655" s="28" t="s">
        <v>6433</v>
      </c>
      <c r="F1655" s="24">
        <v>330.28</v>
      </c>
    </row>
    <row r="1656" spans="1:6" s="11" customFormat="1" ht="12.75" customHeight="1">
      <c r="A1656" s="36" t="s">
        <v>294</v>
      </c>
      <c r="B1656" s="36" t="s">
        <v>3436</v>
      </c>
      <c r="C1656" s="37" t="s">
        <v>281</v>
      </c>
      <c r="D1656" s="22">
        <f t="shared" si="25"/>
        <v>253.2187186801326</v>
      </c>
      <c r="E1656" s="28" t="s">
        <v>6433</v>
      </c>
      <c r="F1656" s="24">
        <v>328.45</v>
      </c>
    </row>
    <row r="1657" spans="1:6" s="11" customFormat="1" ht="12.75" customHeight="1">
      <c r="A1657" s="36" t="s">
        <v>3437</v>
      </c>
      <c r="B1657" s="36" t="s">
        <v>3438</v>
      </c>
      <c r="C1657" s="37" t="s">
        <v>281</v>
      </c>
      <c r="D1657" s="22">
        <f t="shared" si="25"/>
        <v>239.5960218949965</v>
      </c>
      <c r="E1657" s="28" t="s">
        <v>6433</v>
      </c>
      <c r="F1657" s="24">
        <v>310.78</v>
      </c>
    </row>
    <row r="1658" spans="1:6" s="11" customFormat="1" ht="12.75" customHeight="1">
      <c r="A1658" s="36" t="s">
        <v>3439</v>
      </c>
      <c r="B1658" s="36" t="s">
        <v>3440</v>
      </c>
      <c r="C1658" s="37" t="s">
        <v>281</v>
      </c>
      <c r="D1658" s="22">
        <f t="shared" si="25"/>
        <v>190.24747513684375</v>
      </c>
      <c r="E1658" s="28" t="s">
        <v>6433</v>
      </c>
      <c r="F1658" s="24">
        <v>246.77</v>
      </c>
    </row>
    <row r="1659" spans="1:6" s="11" customFormat="1" ht="12.75">
      <c r="A1659" s="36" t="s">
        <v>3441</v>
      </c>
      <c r="B1659" s="36" t="s">
        <v>3442</v>
      </c>
      <c r="C1659" s="37" t="s">
        <v>281</v>
      </c>
      <c r="D1659" s="22">
        <f t="shared" si="25"/>
        <v>214.62493254182408</v>
      </c>
      <c r="E1659" s="28" t="s">
        <v>6433</v>
      </c>
      <c r="F1659" s="24">
        <v>278.39</v>
      </c>
    </row>
    <row r="1660" spans="1:6" s="11" customFormat="1" ht="12.75" customHeight="1">
      <c r="A1660" s="36" t="s">
        <v>3443</v>
      </c>
      <c r="B1660" s="36" t="s">
        <v>3444</v>
      </c>
      <c r="C1660" s="37" t="s">
        <v>281</v>
      </c>
      <c r="D1660" s="22">
        <f t="shared" si="25"/>
        <v>242.39457250790227</v>
      </c>
      <c r="E1660" s="28" t="s">
        <v>6433</v>
      </c>
      <c r="F1660" s="24">
        <v>314.41</v>
      </c>
    </row>
    <row r="1661" spans="1:6" s="11" customFormat="1" ht="12.75" customHeight="1">
      <c r="A1661" s="36" t="s">
        <v>3445</v>
      </c>
      <c r="B1661" s="36" t="s">
        <v>3446</v>
      </c>
      <c r="C1661" s="37" t="s">
        <v>281</v>
      </c>
      <c r="D1661" s="22">
        <f t="shared" si="25"/>
        <v>270.3261120962146</v>
      </c>
      <c r="E1661" s="28" t="s">
        <v>6433</v>
      </c>
      <c r="F1661" s="24">
        <v>350.64</v>
      </c>
    </row>
    <row r="1662" spans="1:6" s="11" customFormat="1" ht="12.75" customHeight="1">
      <c r="A1662" s="36" t="s">
        <v>201</v>
      </c>
      <c r="B1662" s="36" t="s">
        <v>3447</v>
      </c>
      <c r="C1662" s="37" t="s">
        <v>281</v>
      </c>
      <c r="D1662" s="22">
        <f t="shared" si="25"/>
        <v>53.3189422558014</v>
      </c>
      <c r="E1662" s="28" t="s">
        <v>6433</v>
      </c>
      <c r="F1662" s="24">
        <v>69.16</v>
      </c>
    </row>
    <row r="1663" spans="1:6" s="11" customFormat="1" ht="12.75" customHeight="1">
      <c r="A1663" s="36" t="s">
        <v>3448</v>
      </c>
      <c r="B1663" s="36" t="s">
        <v>3449</v>
      </c>
      <c r="C1663" s="37" t="s">
        <v>537</v>
      </c>
      <c r="D1663" s="22">
        <f t="shared" si="25"/>
        <v>366.35571659856606</v>
      </c>
      <c r="E1663" s="28" t="s">
        <v>6433</v>
      </c>
      <c r="F1663" s="24">
        <v>475.2</v>
      </c>
    </row>
    <row r="1664" spans="1:6" s="11" customFormat="1" ht="12.75" customHeight="1">
      <c r="A1664" s="36" t="s">
        <v>3450</v>
      </c>
      <c r="B1664" s="36" t="s">
        <v>3451</v>
      </c>
      <c r="C1664" s="37" t="s">
        <v>281</v>
      </c>
      <c r="D1664" s="22">
        <f t="shared" si="25"/>
        <v>163.57258499730168</v>
      </c>
      <c r="E1664" s="28" t="s">
        <v>6433</v>
      </c>
      <c r="F1664" s="24">
        <v>212.17</v>
      </c>
    </row>
    <row r="1665" spans="1:6" s="11" customFormat="1" ht="12.75" customHeight="1">
      <c r="A1665" s="36" t="s">
        <v>214</v>
      </c>
      <c r="B1665" s="36" t="s">
        <v>3452</v>
      </c>
      <c r="C1665" s="37" t="s">
        <v>281</v>
      </c>
      <c r="D1665" s="22">
        <f t="shared" si="25"/>
        <v>179.03014416775886</v>
      </c>
      <c r="E1665" s="28" t="s">
        <v>6433</v>
      </c>
      <c r="F1665" s="24">
        <v>232.22</v>
      </c>
    </row>
    <row r="1666" spans="1:6" s="11" customFormat="1" ht="12.75" customHeight="1">
      <c r="A1666" s="36" t="s">
        <v>3453</v>
      </c>
      <c r="B1666" s="36" t="s">
        <v>3454</v>
      </c>
      <c r="C1666" s="37" t="s">
        <v>281</v>
      </c>
      <c r="D1666" s="22">
        <f t="shared" si="25"/>
        <v>180.0169609128055</v>
      </c>
      <c r="E1666" s="28" t="s">
        <v>6433</v>
      </c>
      <c r="F1666" s="24">
        <v>233.5</v>
      </c>
    </row>
    <row r="1667" spans="1:6" s="11" customFormat="1" ht="12.75" customHeight="1">
      <c r="A1667" s="36" t="s">
        <v>3455</v>
      </c>
      <c r="B1667" s="36" t="s">
        <v>3456</v>
      </c>
      <c r="C1667" s="37" t="s">
        <v>281</v>
      </c>
      <c r="D1667" s="22">
        <f t="shared" si="25"/>
        <v>168.42957366432813</v>
      </c>
      <c r="E1667" s="28" t="s">
        <v>6433</v>
      </c>
      <c r="F1667" s="24">
        <v>218.47</v>
      </c>
    </row>
    <row r="1668" spans="1:6" s="11" customFormat="1" ht="12.75" customHeight="1">
      <c r="A1668" s="36" t="s">
        <v>3457</v>
      </c>
      <c r="B1668" s="36" t="s">
        <v>3458</v>
      </c>
      <c r="C1668" s="37" t="s">
        <v>281</v>
      </c>
      <c r="D1668" s="22">
        <f t="shared" si="25"/>
        <v>192.07462801634415</v>
      </c>
      <c r="E1668" s="28" t="s">
        <v>6433</v>
      </c>
      <c r="F1668" s="24">
        <v>249.14</v>
      </c>
    </row>
    <row r="1669" spans="1:6" s="11" customFormat="1" ht="12.75" customHeight="1">
      <c r="A1669" s="36" t="s">
        <v>3459</v>
      </c>
      <c r="B1669" s="36" t="s">
        <v>3460</v>
      </c>
      <c r="C1669" s="37" t="s">
        <v>281</v>
      </c>
      <c r="D1669" s="22">
        <f t="shared" si="25"/>
        <v>251.33759925988744</v>
      </c>
      <c r="E1669" s="28" t="s">
        <v>6433</v>
      </c>
      <c r="F1669" s="24">
        <v>326.01</v>
      </c>
    </row>
    <row r="1670" spans="1:6" s="11" customFormat="1" ht="12.75" customHeight="1">
      <c r="A1670" s="36" t="s">
        <v>3461</v>
      </c>
      <c r="B1670" s="36" t="s">
        <v>3462</v>
      </c>
      <c r="C1670" s="37" t="s">
        <v>281</v>
      </c>
      <c r="D1670" s="22">
        <f t="shared" si="25"/>
        <v>252.30128748747205</v>
      </c>
      <c r="E1670" s="28" t="s">
        <v>6433</v>
      </c>
      <c r="F1670" s="24">
        <v>327.26</v>
      </c>
    </row>
    <row r="1671" spans="1:6" s="11" customFormat="1" ht="12.75" customHeight="1">
      <c r="A1671" s="36" t="s">
        <v>3463</v>
      </c>
      <c r="B1671" s="36" t="s">
        <v>3464</v>
      </c>
      <c r="C1671" s="37" t="s">
        <v>281</v>
      </c>
      <c r="D1671" s="22">
        <f t="shared" si="25"/>
        <v>68.42186415850745</v>
      </c>
      <c r="E1671" s="28" t="s">
        <v>6433</v>
      </c>
      <c r="F1671" s="24">
        <v>88.75</v>
      </c>
    </row>
    <row r="1672" spans="1:6" s="11" customFormat="1" ht="12.75" customHeight="1">
      <c r="A1672" s="36" t="s">
        <v>3465</v>
      </c>
      <c r="B1672" s="36" t="s">
        <v>3466</v>
      </c>
      <c r="C1672" s="37" t="s">
        <v>537</v>
      </c>
      <c r="D1672" s="22">
        <f t="shared" si="25"/>
        <v>366.35571659856606</v>
      </c>
      <c r="E1672" s="28" t="s">
        <v>6433</v>
      </c>
      <c r="F1672" s="24">
        <v>475.2</v>
      </c>
    </row>
    <row r="1673" spans="1:6" s="11" customFormat="1" ht="12.75" customHeight="1">
      <c r="A1673" s="36" t="s">
        <v>3467</v>
      </c>
      <c r="B1673" s="36" t="s">
        <v>3468</v>
      </c>
      <c r="C1673" s="37" t="s">
        <v>281</v>
      </c>
      <c r="D1673" s="22">
        <f aca="true" t="shared" si="26" ref="D1673:D1736">F1673/$F$5</f>
        <v>423.07455092128595</v>
      </c>
      <c r="E1673" s="28" t="s">
        <v>6433</v>
      </c>
      <c r="F1673" s="24">
        <v>548.77</v>
      </c>
    </row>
    <row r="1674" spans="1:6" s="11" customFormat="1" ht="12.75" customHeight="1">
      <c r="A1674" s="36" t="s">
        <v>3469</v>
      </c>
      <c r="B1674" s="36" t="s">
        <v>3470</v>
      </c>
      <c r="C1674" s="37" t="s">
        <v>281</v>
      </c>
      <c r="D1674" s="22">
        <f t="shared" si="26"/>
        <v>2294.7421170302987</v>
      </c>
      <c r="E1674" s="28" t="s">
        <v>6433</v>
      </c>
      <c r="F1674" s="24">
        <v>2976.51</v>
      </c>
    </row>
    <row r="1675" spans="1:6" s="11" customFormat="1" ht="12.75" customHeight="1">
      <c r="A1675" s="36" t="s">
        <v>295</v>
      </c>
      <c r="B1675" s="36" t="s">
        <v>3471</v>
      </c>
      <c r="C1675" s="37" t="s">
        <v>281</v>
      </c>
      <c r="D1675" s="22">
        <f t="shared" si="26"/>
        <v>1042.3251869555163</v>
      </c>
      <c r="E1675" s="28" t="s">
        <v>6433</v>
      </c>
      <c r="F1675" s="24">
        <v>1352</v>
      </c>
    </row>
    <row r="1676" spans="1:6" s="11" customFormat="1" ht="12.75" customHeight="1">
      <c r="A1676" s="36" t="s">
        <v>296</v>
      </c>
      <c r="B1676" s="36" t="s">
        <v>3472</v>
      </c>
      <c r="C1676" s="37" t="s">
        <v>281</v>
      </c>
      <c r="D1676" s="22">
        <f t="shared" si="26"/>
        <v>281.6899236758924</v>
      </c>
      <c r="E1676" s="28" t="s">
        <v>6433</v>
      </c>
      <c r="F1676" s="24">
        <v>365.38</v>
      </c>
    </row>
    <row r="1677" spans="1:6" s="11" customFormat="1" ht="12.75" customHeight="1">
      <c r="A1677" s="36" t="s">
        <v>3473</v>
      </c>
      <c r="B1677" s="36" t="s">
        <v>3474</v>
      </c>
      <c r="C1677" s="37" t="s">
        <v>281</v>
      </c>
      <c r="D1677" s="22">
        <f t="shared" si="26"/>
        <v>2329.6584688921444</v>
      </c>
      <c r="E1677" s="28" t="s">
        <v>6433</v>
      </c>
      <c r="F1677" s="24">
        <v>3021.8</v>
      </c>
    </row>
    <row r="1678" spans="1:6" s="11" customFormat="1" ht="12.75" customHeight="1">
      <c r="A1678" s="36" t="s">
        <v>3475</v>
      </c>
      <c r="B1678" s="36" t="s">
        <v>3476</v>
      </c>
      <c r="C1678" s="37" t="s">
        <v>281</v>
      </c>
      <c r="D1678" s="22">
        <f t="shared" si="26"/>
        <v>1620.5304140004625</v>
      </c>
      <c r="E1678" s="28" t="s">
        <v>6433</v>
      </c>
      <c r="F1678" s="24">
        <v>2101.99</v>
      </c>
    </row>
    <row r="1679" spans="1:6" s="11" customFormat="1" ht="12.75" customHeight="1">
      <c r="A1679" s="36" t="s">
        <v>3477</v>
      </c>
      <c r="B1679" s="36" t="s">
        <v>3478</v>
      </c>
      <c r="C1679" s="37" t="s">
        <v>281</v>
      </c>
      <c r="D1679" s="22">
        <f t="shared" si="26"/>
        <v>1986.8244545524635</v>
      </c>
      <c r="E1679" s="28" t="s">
        <v>6433</v>
      </c>
      <c r="F1679" s="24">
        <v>2577.11</v>
      </c>
    </row>
    <row r="1680" spans="1:6" s="11" customFormat="1" ht="12.75" customHeight="1">
      <c r="A1680" s="36" t="s">
        <v>3479</v>
      </c>
      <c r="B1680" s="36" t="s">
        <v>3480</v>
      </c>
      <c r="C1680" s="37" t="s">
        <v>281</v>
      </c>
      <c r="D1680" s="22">
        <f t="shared" si="26"/>
        <v>2428.1011487163673</v>
      </c>
      <c r="E1680" s="28" t="s">
        <v>6433</v>
      </c>
      <c r="F1680" s="24">
        <v>3149.49</v>
      </c>
    </row>
    <row r="1681" spans="1:6" s="11" customFormat="1" ht="12.75" customHeight="1">
      <c r="A1681" s="36" t="s">
        <v>3481</v>
      </c>
      <c r="B1681" s="36" t="s">
        <v>3482</v>
      </c>
      <c r="C1681" s="37" t="s">
        <v>281</v>
      </c>
      <c r="D1681" s="22">
        <f t="shared" si="26"/>
        <v>1733.5748978490478</v>
      </c>
      <c r="E1681" s="28" t="s">
        <v>6433</v>
      </c>
      <c r="F1681" s="24">
        <v>2248.62</v>
      </c>
    </row>
    <row r="1682" spans="1:6" s="11" customFormat="1" ht="12.75" customHeight="1">
      <c r="A1682" s="36" t="s">
        <v>3483</v>
      </c>
      <c r="B1682" s="36" t="s">
        <v>3484</v>
      </c>
      <c r="C1682" s="37" t="s">
        <v>281</v>
      </c>
      <c r="D1682" s="22">
        <f t="shared" si="26"/>
        <v>1813.0830313776887</v>
      </c>
      <c r="E1682" s="28" t="s">
        <v>6433</v>
      </c>
      <c r="F1682" s="24">
        <v>2351.75</v>
      </c>
    </row>
    <row r="1683" spans="1:6" s="11" customFormat="1" ht="12.75" customHeight="1">
      <c r="A1683" s="36" t="s">
        <v>3485</v>
      </c>
      <c r="B1683" s="36" t="s">
        <v>3486</v>
      </c>
      <c r="C1683" s="37" t="s">
        <v>281</v>
      </c>
      <c r="D1683" s="22">
        <f t="shared" si="26"/>
        <v>513.029064836944</v>
      </c>
      <c r="E1683" s="28" t="s">
        <v>6433</v>
      </c>
      <c r="F1683" s="24">
        <v>665.45</v>
      </c>
    </row>
    <row r="1684" spans="1:6" s="11" customFormat="1" ht="12.75" customHeight="1">
      <c r="A1684" s="36" t="s">
        <v>3487</v>
      </c>
      <c r="B1684" s="36" t="s">
        <v>3488</v>
      </c>
      <c r="C1684" s="37" t="s">
        <v>281</v>
      </c>
      <c r="D1684" s="23">
        <f t="shared" si="26"/>
        <v>576.593940328425</v>
      </c>
      <c r="E1684" s="28" t="s">
        <v>6433</v>
      </c>
      <c r="F1684" s="25">
        <v>747.9</v>
      </c>
    </row>
    <row r="1685" spans="1:6" s="11" customFormat="1" ht="12.75" customHeight="1">
      <c r="A1685" s="36" t="s">
        <v>3489</v>
      </c>
      <c r="B1685" s="36" t="s">
        <v>3449</v>
      </c>
      <c r="C1685" s="37" t="s">
        <v>537</v>
      </c>
      <c r="D1685" s="22">
        <f t="shared" si="26"/>
        <v>366.35571659856606</v>
      </c>
      <c r="E1685" s="28" t="s">
        <v>6433</v>
      </c>
      <c r="F1685" s="24">
        <v>475.2</v>
      </c>
    </row>
    <row r="1686" spans="1:6" s="11" customFormat="1" ht="12.75" customHeight="1">
      <c r="A1686" s="36" t="s">
        <v>445</v>
      </c>
      <c r="B1686" s="36" t="s">
        <v>3490</v>
      </c>
      <c r="C1686" s="37" t="s">
        <v>281</v>
      </c>
      <c r="D1686" s="22">
        <f t="shared" si="26"/>
        <v>911.0631408526714</v>
      </c>
      <c r="E1686" s="28" t="s">
        <v>6433</v>
      </c>
      <c r="F1686" s="24">
        <v>1181.74</v>
      </c>
    </row>
    <row r="1687" spans="1:6" s="11" customFormat="1" ht="12.75" customHeight="1">
      <c r="A1687" s="38" t="s">
        <v>3491</v>
      </c>
      <c r="B1687" s="41" t="s">
        <v>3492</v>
      </c>
      <c r="C1687" s="39" t="s">
        <v>281</v>
      </c>
      <c r="D1687" s="22">
        <f t="shared" si="26"/>
        <v>535.4405982576517</v>
      </c>
      <c r="E1687" s="28" t="s">
        <v>6433</v>
      </c>
      <c r="F1687" s="24">
        <v>694.52</v>
      </c>
    </row>
    <row r="1688" spans="1:6" s="11" customFormat="1" ht="12.75" customHeight="1">
      <c r="A1688" s="36" t="s">
        <v>3493</v>
      </c>
      <c r="B1688" s="36" t="s">
        <v>3494</v>
      </c>
      <c r="C1688" s="37" t="s">
        <v>537</v>
      </c>
      <c r="D1688" s="22">
        <f t="shared" si="26"/>
        <v>366.35571659856606</v>
      </c>
      <c r="E1688" s="28" t="s">
        <v>6433</v>
      </c>
      <c r="F1688" s="24">
        <v>475.2</v>
      </c>
    </row>
    <row r="1689" spans="1:6" s="11" customFormat="1" ht="12.75" customHeight="1">
      <c r="A1689" s="36" t="s">
        <v>3495</v>
      </c>
      <c r="B1689" s="36" t="s">
        <v>3496</v>
      </c>
      <c r="C1689" s="37" t="s">
        <v>281</v>
      </c>
      <c r="D1689" s="22">
        <f t="shared" si="26"/>
        <v>629.6199213630406</v>
      </c>
      <c r="E1689" s="28" t="s">
        <v>6433</v>
      </c>
      <c r="F1689" s="24">
        <v>816.68</v>
      </c>
    </row>
    <row r="1690" spans="1:6" s="11" customFormat="1" ht="12.75" customHeight="1">
      <c r="A1690" s="36" t="s">
        <v>3497</v>
      </c>
      <c r="B1690" s="36" t="s">
        <v>3498</v>
      </c>
      <c r="C1690" s="37" t="s">
        <v>281</v>
      </c>
      <c r="D1690" s="22">
        <f t="shared" si="26"/>
        <v>771.1895767481304</v>
      </c>
      <c r="E1690" s="28" t="s">
        <v>6433</v>
      </c>
      <c r="F1690" s="24">
        <v>1000.31</v>
      </c>
    </row>
    <row r="1691" spans="1:6" s="11" customFormat="1" ht="12.75" customHeight="1">
      <c r="A1691" s="36" t="s">
        <v>218</v>
      </c>
      <c r="B1691" s="36" t="s">
        <v>3499</v>
      </c>
      <c r="C1691" s="37" t="s">
        <v>286</v>
      </c>
      <c r="D1691" s="22">
        <f t="shared" si="26"/>
        <v>36.78205227044947</v>
      </c>
      <c r="E1691" s="28" t="s">
        <v>6433</v>
      </c>
      <c r="F1691" s="24">
        <v>47.71</v>
      </c>
    </row>
    <row r="1692" spans="1:6" s="11" customFormat="1" ht="12.75" customHeight="1">
      <c r="A1692" s="36" t="s">
        <v>3500</v>
      </c>
      <c r="B1692" s="36" t="s">
        <v>3501</v>
      </c>
      <c r="C1692" s="37" t="s">
        <v>286</v>
      </c>
      <c r="D1692" s="22">
        <f t="shared" si="26"/>
        <v>26.721147174466115</v>
      </c>
      <c r="E1692" s="28" t="s">
        <v>6433</v>
      </c>
      <c r="F1692" s="24">
        <v>34.66</v>
      </c>
    </row>
    <row r="1693" spans="1:6" s="11" customFormat="1" ht="12.75" customHeight="1">
      <c r="A1693" s="36" t="s">
        <v>3502</v>
      </c>
      <c r="B1693" s="36" t="s">
        <v>3503</v>
      </c>
      <c r="C1693" s="37" t="s">
        <v>286</v>
      </c>
      <c r="D1693" s="22">
        <f t="shared" si="26"/>
        <v>34.01433968082646</v>
      </c>
      <c r="E1693" s="28" t="s">
        <v>6433</v>
      </c>
      <c r="F1693" s="24">
        <v>44.12</v>
      </c>
    </row>
    <row r="1694" spans="1:6" s="11" customFormat="1" ht="12.75" customHeight="1">
      <c r="A1694" s="36" t="s">
        <v>220</v>
      </c>
      <c r="B1694" s="36" t="s">
        <v>3504</v>
      </c>
      <c r="C1694" s="37" t="s">
        <v>281</v>
      </c>
      <c r="D1694" s="22">
        <f t="shared" si="26"/>
        <v>167.5352709891296</v>
      </c>
      <c r="E1694" s="28" t="s">
        <v>6433</v>
      </c>
      <c r="F1694" s="24">
        <v>217.31</v>
      </c>
    </row>
    <row r="1695" spans="1:6" s="11" customFormat="1" ht="12.75" customHeight="1">
      <c r="A1695" s="36" t="s">
        <v>3505</v>
      </c>
      <c r="B1695" s="36" t="s">
        <v>3506</v>
      </c>
      <c r="C1695" s="37" t="s">
        <v>281</v>
      </c>
      <c r="D1695" s="22">
        <f t="shared" si="26"/>
        <v>131.90193508596101</v>
      </c>
      <c r="E1695" s="28" t="s">
        <v>6433</v>
      </c>
      <c r="F1695" s="24">
        <v>171.09</v>
      </c>
    </row>
    <row r="1696" spans="1:6" s="11" customFormat="1" ht="12.75" customHeight="1">
      <c r="A1696" s="36" t="s">
        <v>3507</v>
      </c>
      <c r="B1696" s="36" t="s">
        <v>3508</v>
      </c>
      <c r="C1696" s="37" t="s">
        <v>281</v>
      </c>
      <c r="D1696" s="22">
        <f t="shared" si="26"/>
        <v>56.950119497340225</v>
      </c>
      <c r="E1696" s="28" t="s">
        <v>6433</v>
      </c>
      <c r="F1696" s="24">
        <v>73.87</v>
      </c>
    </row>
    <row r="1697" spans="1:6" s="11" customFormat="1" ht="12.75" customHeight="1">
      <c r="A1697" s="36" t="s">
        <v>221</v>
      </c>
      <c r="B1697" s="36" t="s">
        <v>3509</v>
      </c>
      <c r="C1697" s="37" t="s">
        <v>281</v>
      </c>
      <c r="D1697" s="23">
        <f t="shared" si="26"/>
        <v>41.0068614601804</v>
      </c>
      <c r="E1697" s="28" t="s">
        <v>6433</v>
      </c>
      <c r="F1697" s="25">
        <v>53.19</v>
      </c>
    </row>
    <row r="1698" spans="1:6" s="11" customFormat="1" ht="12.75" customHeight="1">
      <c r="A1698" s="36" t="s">
        <v>222</v>
      </c>
      <c r="B1698" s="36" t="s">
        <v>3510</v>
      </c>
      <c r="C1698" s="37" t="s">
        <v>281</v>
      </c>
      <c r="D1698" s="22">
        <f t="shared" si="26"/>
        <v>50.55122966617839</v>
      </c>
      <c r="E1698" s="28" t="s">
        <v>6433</v>
      </c>
      <c r="F1698" s="24">
        <v>65.57</v>
      </c>
    </row>
    <row r="1699" spans="1:6" s="11" customFormat="1" ht="12.75" customHeight="1">
      <c r="A1699" s="36" t="s">
        <v>223</v>
      </c>
      <c r="B1699" s="36" t="s">
        <v>3511</v>
      </c>
      <c r="C1699" s="37" t="s">
        <v>281</v>
      </c>
      <c r="D1699" s="22">
        <f t="shared" si="26"/>
        <v>37.62238840490325</v>
      </c>
      <c r="E1699" s="28" t="s">
        <v>6433</v>
      </c>
      <c r="F1699" s="24">
        <v>48.8</v>
      </c>
    </row>
    <row r="1700" spans="1:6" s="11" customFormat="1" ht="12.75" customHeight="1">
      <c r="A1700" s="38" t="s">
        <v>217</v>
      </c>
      <c r="B1700" s="36" t="s">
        <v>3512</v>
      </c>
      <c r="C1700" s="39" t="s">
        <v>281</v>
      </c>
      <c r="D1700" s="22">
        <f t="shared" si="26"/>
        <v>1788.4434507748053</v>
      </c>
      <c r="E1700" s="28" t="s">
        <v>6433</v>
      </c>
      <c r="F1700" s="24">
        <v>2319.79</v>
      </c>
    </row>
    <row r="1701" spans="1:6" s="11" customFormat="1" ht="12.75" customHeight="1">
      <c r="A1701" s="36" t="s">
        <v>3513</v>
      </c>
      <c r="B1701" s="36" t="s">
        <v>6400</v>
      </c>
      <c r="C1701" s="37" t="s">
        <v>281</v>
      </c>
      <c r="D1701" s="22">
        <f t="shared" si="26"/>
        <v>78.89137306298666</v>
      </c>
      <c r="E1701" s="28" t="s">
        <v>6433</v>
      </c>
      <c r="F1701" s="24">
        <v>102.33</v>
      </c>
    </row>
    <row r="1702" spans="1:6" s="11" customFormat="1" ht="12.75" customHeight="1">
      <c r="A1702" s="36" t="s">
        <v>3514</v>
      </c>
      <c r="B1702" s="36" t="s">
        <v>3515</v>
      </c>
      <c r="C1702" s="37" t="s">
        <v>286</v>
      </c>
      <c r="D1702" s="22">
        <f t="shared" si="26"/>
        <v>30.861151800169612</v>
      </c>
      <c r="E1702" s="28" t="s">
        <v>6433</v>
      </c>
      <c r="F1702" s="24">
        <v>40.03</v>
      </c>
    </row>
    <row r="1703" spans="1:6" s="11" customFormat="1" ht="12.75" customHeight="1">
      <c r="A1703" s="36" t="s">
        <v>3516</v>
      </c>
      <c r="B1703" s="36" t="s">
        <v>3517</v>
      </c>
      <c r="C1703" s="37" t="s">
        <v>537</v>
      </c>
      <c r="D1703" s="22">
        <f t="shared" si="26"/>
        <v>366.35571659856606</v>
      </c>
      <c r="E1703" s="28" t="s">
        <v>6433</v>
      </c>
      <c r="F1703" s="24">
        <v>475.2</v>
      </c>
    </row>
    <row r="1704" spans="1:6" s="11" customFormat="1" ht="12.75" customHeight="1">
      <c r="A1704" s="36" t="s">
        <v>3518</v>
      </c>
      <c r="B1704" s="36" t="s">
        <v>3519</v>
      </c>
      <c r="C1704" s="37" t="s">
        <v>446</v>
      </c>
      <c r="D1704" s="22">
        <f t="shared" si="26"/>
        <v>0.7015650296815975</v>
      </c>
      <c r="E1704" s="28" t="s">
        <v>6433</v>
      </c>
      <c r="F1704" s="24">
        <v>0.91</v>
      </c>
    </row>
    <row r="1705" spans="1:6" s="11" customFormat="1" ht="12.75" customHeight="1">
      <c r="A1705" s="36" t="s">
        <v>3520</v>
      </c>
      <c r="B1705" s="36" t="s">
        <v>3521</v>
      </c>
      <c r="C1705" s="37" t="s">
        <v>281</v>
      </c>
      <c r="D1705" s="22">
        <f t="shared" si="26"/>
        <v>6.036543057590009</v>
      </c>
      <c r="E1705" s="28" t="s">
        <v>6433</v>
      </c>
      <c r="F1705" s="24">
        <v>7.83</v>
      </c>
    </row>
    <row r="1706" spans="1:6" s="11" customFormat="1" ht="12.75" customHeight="1">
      <c r="A1706" s="36" t="s">
        <v>3522</v>
      </c>
      <c r="B1706" s="36" t="s">
        <v>3523</v>
      </c>
      <c r="C1706" s="37" t="s">
        <v>281</v>
      </c>
      <c r="D1706" s="22">
        <f t="shared" si="26"/>
        <v>16.097448153573357</v>
      </c>
      <c r="E1706" s="28" t="s">
        <v>6433</v>
      </c>
      <c r="F1706" s="24">
        <v>20.88</v>
      </c>
    </row>
    <row r="1707" spans="1:6" s="11" customFormat="1" ht="12.75" customHeight="1">
      <c r="A1707" s="36" t="s">
        <v>3524</v>
      </c>
      <c r="B1707" s="36" t="s">
        <v>3525</v>
      </c>
      <c r="C1707" s="37" t="s">
        <v>281</v>
      </c>
      <c r="D1707" s="22">
        <f t="shared" si="26"/>
        <v>12.073086115180018</v>
      </c>
      <c r="E1707" s="28" t="s">
        <v>6433</v>
      </c>
      <c r="F1707" s="24">
        <v>15.66</v>
      </c>
    </row>
    <row r="1708" spans="1:6" s="11" customFormat="1" ht="12.75" customHeight="1">
      <c r="A1708" s="36" t="s">
        <v>3526</v>
      </c>
      <c r="B1708" s="36" t="s">
        <v>3527</v>
      </c>
      <c r="C1708" s="37" t="s">
        <v>286</v>
      </c>
      <c r="D1708" s="22">
        <f t="shared" si="26"/>
        <v>10.06090509598335</v>
      </c>
      <c r="E1708" s="28" t="s">
        <v>6433</v>
      </c>
      <c r="F1708" s="24">
        <v>13.05</v>
      </c>
    </row>
    <row r="1709" spans="1:6" s="11" customFormat="1" ht="12.75" customHeight="1">
      <c r="A1709" s="36" t="s">
        <v>3528</v>
      </c>
      <c r="B1709" s="36" t="s">
        <v>3529</v>
      </c>
      <c r="C1709" s="37" t="s">
        <v>281</v>
      </c>
      <c r="D1709" s="22">
        <f t="shared" si="26"/>
        <v>1.757767327114332</v>
      </c>
      <c r="E1709" s="28" t="s">
        <v>6433</v>
      </c>
      <c r="F1709" s="24">
        <v>2.28</v>
      </c>
    </row>
    <row r="1710" spans="1:6" s="11" customFormat="1" ht="12.75" customHeight="1">
      <c r="A1710" s="36" t="s">
        <v>3530</v>
      </c>
      <c r="B1710" s="36" t="s">
        <v>3531</v>
      </c>
      <c r="C1710" s="37" t="s">
        <v>281</v>
      </c>
      <c r="D1710" s="22">
        <f t="shared" si="26"/>
        <v>10.06090509598335</v>
      </c>
      <c r="E1710" s="28" t="s">
        <v>6433</v>
      </c>
      <c r="F1710" s="24">
        <v>13.05</v>
      </c>
    </row>
    <row r="1711" spans="1:6" s="11" customFormat="1" ht="12.75" customHeight="1">
      <c r="A1711" s="36" t="s">
        <v>3532</v>
      </c>
      <c r="B1711" s="36" t="s">
        <v>3533</v>
      </c>
      <c r="C1711" s="37" t="s">
        <v>286</v>
      </c>
      <c r="D1711" s="22">
        <f t="shared" si="26"/>
        <v>8.048724076786678</v>
      </c>
      <c r="E1711" s="28" t="s">
        <v>6433</v>
      </c>
      <c r="F1711" s="24">
        <v>10.44</v>
      </c>
    </row>
    <row r="1712" spans="1:6" s="11" customFormat="1" ht="12.75" customHeight="1">
      <c r="A1712" s="36" t="s">
        <v>3534</v>
      </c>
      <c r="B1712" s="36" t="s">
        <v>3535</v>
      </c>
      <c r="C1712" s="37" t="s">
        <v>281</v>
      </c>
      <c r="D1712" s="22">
        <f t="shared" si="26"/>
        <v>86.83987356410455</v>
      </c>
      <c r="E1712" s="28" t="s">
        <v>6433</v>
      </c>
      <c r="F1712" s="24">
        <v>112.64</v>
      </c>
    </row>
    <row r="1713" spans="1:6" s="11" customFormat="1" ht="12.75" customHeight="1">
      <c r="A1713" s="36" t="s">
        <v>3536</v>
      </c>
      <c r="B1713" s="36" t="s">
        <v>3537</v>
      </c>
      <c r="C1713" s="37" t="s">
        <v>281</v>
      </c>
      <c r="D1713" s="22">
        <f t="shared" si="26"/>
        <v>57.89067920746281</v>
      </c>
      <c r="E1713" s="28" t="s">
        <v>6433</v>
      </c>
      <c r="F1713" s="24">
        <v>75.09</v>
      </c>
    </row>
    <row r="1714" spans="1:6" s="11" customFormat="1" ht="12.75" customHeight="1">
      <c r="A1714" s="36" t="s">
        <v>3538</v>
      </c>
      <c r="B1714" s="36" t="s">
        <v>3539</v>
      </c>
      <c r="C1714" s="37" t="s">
        <v>286</v>
      </c>
      <c r="D1714" s="22">
        <f t="shared" si="26"/>
        <v>28.941484850821062</v>
      </c>
      <c r="E1714" s="28" t="s">
        <v>6433</v>
      </c>
      <c r="F1714" s="24">
        <v>37.54</v>
      </c>
    </row>
    <row r="1715" spans="1:6" s="11" customFormat="1" ht="12.75" customHeight="1">
      <c r="A1715" s="36" t="s">
        <v>3540</v>
      </c>
      <c r="B1715" s="36" t="s">
        <v>3541</v>
      </c>
      <c r="C1715" s="37" t="s">
        <v>281</v>
      </c>
      <c r="D1715" s="22">
        <f t="shared" si="26"/>
        <v>115.78906792074629</v>
      </c>
      <c r="E1715" s="28" t="s">
        <v>6433</v>
      </c>
      <c r="F1715" s="24">
        <v>150.19</v>
      </c>
    </row>
    <row r="1716" spans="1:6" s="11" customFormat="1" ht="12.75" customHeight="1">
      <c r="A1716" s="36" t="s">
        <v>3542</v>
      </c>
      <c r="B1716" s="36" t="s">
        <v>3543</v>
      </c>
      <c r="C1716" s="37" t="s">
        <v>281</v>
      </c>
      <c r="D1716" s="22">
        <f t="shared" si="26"/>
        <v>26.158353249556704</v>
      </c>
      <c r="E1716" s="28" t="s">
        <v>6433</v>
      </c>
      <c r="F1716" s="24">
        <v>33.93</v>
      </c>
    </row>
    <row r="1717" spans="1:6" s="11" customFormat="1" ht="12.75" customHeight="1">
      <c r="A1717" s="36" t="s">
        <v>3544</v>
      </c>
      <c r="B1717" s="36" t="s">
        <v>3545</v>
      </c>
      <c r="C1717" s="37" t="s">
        <v>281</v>
      </c>
      <c r="D1717" s="22">
        <f t="shared" si="26"/>
        <v>142.22496337984737</v>
      </c>
      <c r="E1717" s="28" t="s">
        <v>6433</v>
      </c>
      <c r="F1717" s="24">
        <v>184.48</v>
      </c>
    </row>
    <row r="1718" spans="1:6" s="11" customFormat="1" ht="12.75" customHeight="1">
      <c r="A1718" s="36" t="s">
        <v>3546</v>
      </c>
      <c r="B1718" s="36" t="s">
        <v>3547</v>
      </c>
      <c r="C1718" s="37" t="s">
        <v>281</v>
      </c>
      <c r="D1718" s="22">
        <f t="shared" si="26"/>
        <v>20.1218101919667</v>
      </c>
      <c r="E1718" s="28" t="s">
        <v>6433</v>
      </c>
      <c r="F1718" s="24">
        <v>26.1</v>
      </c>
    </row>
    <row r="1719" spans="1:6" s="11" customFormat="1" ht="12.75" customHeight="1">
      <c r="A1719" s="36" t="s">
        <v>3548</v>
      </c>
      <c r="B1719" s="36" t="s">
        <v>3549</v>
      </c>
      <c r="C1719" s="37" t="s">
        <v>281</v>
      </c>
      <c r="D1719" s="22">
        <f t="shared" si="26"/>
        <v>28.941484850821062</v>
      </c>
      <c r="E1719" s="28" t="s">
        <v>6433</v>
      </c>
      <c r="F1719" s="24">
        <v>37.54</v>
      </c>
    </row>
    <row r="1720" spans="1:6" s="11" customFormat="1" ht="12.75" customHeight="1">
      <c r="A1720" s="36" t="s">
        <v>3550</v>
      </c>
      <c r="B1720" s="36" t="s">
        <v>3551</v>
      </c>
      <c r="C1720" s="37" t="s">
        <v>281</v>
      </c>
      <c r="D1720" s="22">
        <f t="shared" si="26"/>
        <v>18.086500655307997</v>
      </c>
      <c r="E1720" s="28" t="s">
        <v>6433</v>
      </c>
      <c r="F1720" s="24">
        <v>23.46</v>
      </c>
    </row>
    <row r="1721" spans="1:6" s="11" customFormat="1" ht="12.75" customHeight="1">
      <c r="A1721" s="36" t="s">
        <v>3552</v>
      </c>
      <c r="B1721" s="36" t="s">
        <v>3553</v>
      </c>
      <c r="C1721" s="37" t="s">
        <v>281</v>
      </c>
      <c r="D1721" s="22">
        <f t="shared" si="26"/>
        <v>258.0140313005937</v>
      </c>
      <c r="E1721" s="28" t="s">
        <v>6433</v>
      </c>
      <c r="F1721" s="24">
        <v>334.67</v>
      </c>
    </row>
    <row r="1722" spans="1:6" s="11" customFormat="1" ht="12.75" customHeight="1">
      <c r="A1722" s="36" t="s">
        <v>3554</v>
      </c>
      <c r="B1722" s="36" t="s">
        <v>3555</v>
      </c>
      <c r="C1722" s="37" t="s">
        <v>281</v>
      </c>
      <c r="D1722" s="22">
        <f t="shared" si="26"/>
        <v>286.9632256572354</v>
      </c>
      <c r="E1722" s="28" t="s">
        <v>6433</v>
      </c>
      <c r="F1722" s="24">
        <v>372.22</v>
      </c>
    </row>
    <row r="1723" spans="1:6" s="11" customFormat="1" ht="12.75" customHeight="1">
      <c r="A1723" s="36" t="s">
        <v>3556</v>
      </c>
      <c r="B1723" s="36" t="s">
        <v>3557</v>
      </c>
      <c r="C1723" s="37" t="s">
        <v>281</v>
      </c>
      <c r="D1723" s="22">
        <f t="shared" si="26"/>
        <v>201.2720684604117</v>
      </c>
      <c r="E1723" s="28" t="s">
        <v>6433</v>
      </c>
      <c r="F1723" s="24">
        <v>261.07</v>
      </c>
    </row>
    <row r="1724" spans="1:6" s="11" customFormat="1" ht="12.75" customHeight="1">
      <c r="A1724" s="36" t="s">
        <v>3558</v>
      </c>
      <c r="B1724" s="36" t="s">
        <v>3559</v>
      </c>
      <c r="C1724" s="37" t="s">
        <v>281</v>
      </c>
      <c r="D1724" s="22">
        <f t="shared" si="26"/>
        <v>80.51036928532882</v>
      </c>
      <c r="E1724" s="28" t="s">
        <v>6433</v>
      </c>
      <c r="F1724" s="24">
        <v>104.43</v>
      </c>
    </row>
    <row r="1725" spans="1:6" s="11" customFormat="1" ht="12.75" customHeight="1">
      <c r="A1725" s="36" t="s">
        <v>3560</v>
      </c>
      <c r="B1725" s="36" t="s">
        <v>3561</v>
      </c>
      <c r="C1725" s="37" t="s">
        <v>281</v>
      </c>
      <c r="D1725" s="22">
        <f t="shared" si="26"/>
        <v>60.380849587541434</v>
      </c>
      <c r="E1725" s="28" t="s">
        <v>6433</v>
      </c>
      <c r="F1725" s="24">
        <v>78.32</v>
      </c>
    </row>
    <row r="1726" spans="1:6" s="11" customFormat="1" ht="12.75" customHeight="1">
      <c r="A1726" s="36" t="s">
        <v>3562</v>
      </c>
      <c r="B1726" s="36" t="s">
        <v>3563</v>
      </c>
      <c r="C1726" s="37" t="s">
        <v>281</v>
      </c>
      <c r="D1726" s="22">
        <f t="shared" si="26"/>
        <v>86.83987356410455</v>
      </c>
      <c r="E1726" s="28" t="s">
        <v>6433</v>
      </c>
      <c r="F1726" s="24">
        <v>112.64</v>
      </c>
    </row>
    <row r="1727" spans="1:6" s="11" customFormat="1" ht="12.75" customHeight="1">
      <c r="A1727" s="36" t="s">
        <v>3564</v>
      </c>
      <c r="B1727" s="36" t="s">
        <v>3565</v>
      </c>
      <c r="C1727" s="37" t="s">
        <v>281</v>
      </c>
      <c r="D1727" s="22">
        <f t="shared" si="26"/>
        <v>17.639349317708735</v>
      </c>
      <c r="E1727" s="28" t="s">
        <v>6433</v>
      </c>
      <c r="F1727" s="24">
        <v>22.88</v>
      </c>
    </row>
    <row r="1728" spans="1:6" s="11" customFormat="1" ht="12.75" customHeight="1">
      <c r="A1728" s="36" t="s">
        <v>3566</v>
      </c>
      <c r="B1728" s="36" t="s">
        <v>3567</v>
      </c>
      <c r="C1728" s="37" t="s">
        <v>281</v>
      </c>
      <c r="D1728" s="22">
        <f t="shared" si="26"/>
        <v>60.380849587541434</v>
      </c>
      <c r="E1728" s="28" t="s">
        <v>6433</v>
      </c>
      <c r="F1728" s="24">
        <v>78.32</v>
      </c>
    </row>
    <row r="1729" spans="1:6" s="11" customFormat="1" ht="12.75" customHeight="1">
      <c r="A1729" s="36" t="s">
        <v>3568</v>
      </c>
      <c r="B1729" s="36" t="s">
        <v>3569</v>
      </c>
      <c r="C1729" s="37" t="s">
        <v>281</v>
      </c>
      <c r="D1729" s="22">
        <f t="shared" si="26"/>
        <v>28.224500809498114</v>
      </c>
      <c r="E1729" s="28" t="s">
        <v>6433</v>
      </c>
      <c r="F1729" s="24">
        <v>36.61</v>
      </c>
    </row>
    <row r="1730" spans="1:6" s="11" customFormat="1" ht="12.75" customHeight="1">
      <c r="A1730" s="36" t="s">
        <v>3570</v>
      </c>
      <c r="B1730" s="36" t="s">
        <v>3571</v>
      </c>
      <c r="C1730" s="37" t="s">
        <v>281</v>
      </c>
      <c r="D1730" s="22">
        <f t="shared" si="26"/>
        <v>8.819674658854368</v>
      </c>
      <c r="E1730" s="28" t="s">
        <v>6433</v>
      </c>
      <c r="F1730" s="24">
        <v>11.44</v>
      </c>
    </row>
    <row r="1731" spans="1:6" s="11" customFormat="1" ht="12.75" customHeight="1">
      <c r="A1731" s="36" t="s">
        <v>3572</v>
      </c>
      <c r="B1731" s="36" t="s">
        <v>3573</v>
      </c>
      <c r="C1731" s="37" t="s">
        <v>281</v>
      </c>
      <c r="D1731" s="22">
        <f t="shared" si="26"/>
        <v>46.588543674350475</v>
      </c>
      <c r="E1731" s="28" t="s">
        <v>6433</v>
      </c>
      <c r="F1731" s="24">
        <v>60.43</v>
      </c>
    </row>
    <row r="1732" spans="1:6" s="11" customFormat="1" ht="12.75" customHeight="1">
      <c r="A1732" s="36" t="s">
        <v>3574</v>
      </c>
      <c r="B1732" s="36" t="s">
        <v>3575</v>
      </c>
      <c r="C1732" s="37" t="s">
        <v>537</v>
      </c>
      <c r="D1732" s="22">
        <f t="shared" si="26"/>
        <v>366.35571659856606</v>
      </c>
      <c r="E1732" s="28" t="s">
        <v>6433</v>
      </c>
      <c r="F1732" s="24">
        <v>475.2</v>
      </c>
    </row>
    <row r="1733" spans="1:6" s="11" customFormat="1" ht="12.75" customHeight="1">
      <c r="A1733" s="36" t="s">
        <v>3576</v>
      </c>
      <c r="B1733" s="36" t="s">
        <v>3577</v>
      </c>
      <c r="C1733" s="37" t="s">
        <v>281</v>
      </c>
      <c r="D1733" s="22">
        <f t="shared" si="26"/>
        <v>161.02073857065764</v>
      </c>
      <c r="E1733" s="28" t="s">
        <v>6433</v>
      </c>
      <c r="F1733" s="24">
        <v>208.86</v>
      </c>
    </row>
    <row r="1734" spans="1:6" s="11" customFormat="1" ht="12.75" customHeight="1">
      <c r="A1734" s="36" t="s">
        <v>3578</v>
      </c>
      <c r="B1734" s="36" t="s">
        <v>3579</v>
      </c>
      <c r="C1734" s="37" t="s">
        <v>281</v>
      </c>
      <c r="D1734" s="22">
        <f t="shared" si="26"/>
        <v>201.2720684604117</v>
      </c>
      <c r="E1734" s="28" t="s">
        <v>6433</v>
      </c>
      <c r="F1734" s="24">
        <v>261.07</v>
      </c>
    </row>
    <row r="1735" spans="1:6" s="11" customFormat="1" ht="12.75" customHeight="1">
      <c r="A1735" s="36" t="s">
        <v>3580</v>
      </c>
      <c r="B1735" s="36" t="s">
        <v>3581</v>
      </c>
      <c r="C1735" s="37" t="s">
        <v>281</v>
      </c>
      <c r="D1735" s="22">
        <f t="shared" si="26"/>
        <v>20.1218101919667</v>
      </c>
      <c r="E1735" s="28" t="s">
        <v>6433</v>
      </c>
      <c r="F1735" s="24">
        <v>26.1</v>
      </c>
    </row>
    <row r="1736" spans="1:6" s="11" customFormat="1" ht="12.75" customHeight="1">
      <c r="A1736" s="36" t="s">
        <v>3582</v>
      </c>
      <c r="B1736" s="36" t="s">
        <v>3583</v>
      </c>
      <c r="C1736" s="37" t="s">
        <v>281</v>
      </c>
      <c r="D1736" s="22">
        <f t="shared" si="26"/>
        <v>10.06090509598335</v>
      </c>
      <c r="E1736" s="28" t="s">
        <v>6433</v>
      </c>
      <c r="F1736" s="24">
        <v>13.05</v>
      </c>
    </row>
    <row r="1737" spans="1:6" s="11" customFormat="1" ht="12.75" customHeight="1">
      <c r="A1737" s="36" t="s">
        <v>3584</v>
      </c>
      <c r="B1737" s="36" t="s">
        <v>3585</v>
      </c>
      <c r="C1737" s="37" t="s">
        <v>281</v>
      </c>
      <c r="D1737" s="22">
        <f aca="true" t="shared" si="27" ref="D1737:D1800">F1737/$F$5</f>
        <v>80.51036928532882</v>
      </c>
      <c r="E1737" s="28" t="s">
        <v>6433</v>
      </c>
      <c r="F1737" s="24">
        <v>104.43</v>
      </c>
    </row>
    <row r="1738" spans="1:6" s="11" customFormat="1" ht="12.75" customHeight="1">
      <c r="A1738" s="36" t="s">
        <v>3586</v>
      </c>
      <c r="B1738" s="36" t="s">
        <v>3587</v>
      </c>
      <c r="C1738" s="37" t="s">
        <v>286</v>
      </c>
      <c r="D1738" s="22">
        <f t="shared" si="27"/>
        <v>10.06090509598335</v>
      </c>
      <c r="E1738" s="28" t="s">
        <v>6433</v>
      </c>
      <c r="F1738" s="24">
        <v>13.05</v>
      </c>
    </row>
    <row r="1739" spans="1:6" s="11" customFormat="1" ht="12.75" customHeight="1">
      <c r="A1739" s="36" t="s">
        <v>3588</v>
      </c>
      <c r="B1739" s="36" t="s">
        <v>3589</v>
      </c>
      <c r="C1739" s="37" t="s">
        <v>286</v>
      </c>
      <c r="D1739" s="22">
        <f t="shared" si="27"/>
        <v>20.1218101919667</v>
      </c>
      <c r="E1739" s="28" t="s">
        <v>6433</v>
      </c>
      <c r="F1739" s="24">
        <v>26.1</v>
      </c>
    </row>
    <row r="1740" spans="1:6" s="11" customFormat="1" ht="12.75" customHeight="1">
      <c r="A1740" s="36" t="s">
        <v>3590</v>
      </c>
      <c r="B1740" s="36" t="s">
        <v>3591</v>
      </c>
      <c r="C1740" s="37" t="s">
        <v>286</v>
      </c>
      <c r="D1740" s="22">
        <f t="shared" si="27"/>
        <v>5.026597795081336</v>
      </c>
      <c r="E1740" s="28" t="s">
        <v>6433</v>
      </c>
      <c r="F1740" s="24">
        <v>6.52</v>
      </c>
    </row>
    <row r="1741" spans="1:6" s="11" customFormat="1" ht="12.75" customHeight="1">
      <c r="A1741" s="36" t="s">
        <v>3592</v>
      </c>
      <c r="B1741" s="36" t="s">
        <v>3593</v>
      </c>
      <c r="C1741" s="37" t="s">
        <v>286</v>
      </c>
      <c r="D1741" s="22">
        <f t="shared" si="27"/>
        <v>10.06090509598335</v>
      </c>
      <c r="E1741" s="28" t="s">
        <v>6433</v>
      </c>
      <c r="F1741" s="24">
        <v>13.05</v>
      </c>
    </row>
    <row r="1742" spans="1:6" s="11" customFormat="1" ht="12.75" customHeight="1">
      <c r="A1742" s="36" t="s">
        <v>3594</v>
      </c>
      <c r="B1742" s="36" t="s">
        <v>3595</v>
      </c>
      <c r="C1742" s="37" t="s">
        <v>281</v>
      </c>
      <c r="D1742" s="22">
        <f t="shared" si="27"/>
        <v>20.1218101919667</v>
      </c>
      <c r="E1742" s="28" t="s">
        <v>6433</v>
      </c>
      <c r="F1742" s="24">
        <v>26.1</v>
      </c>
    </row>
    <row r="1743" spans="1:6" s="11" customFormat="1" ht="12.75" customHeight="1">
      <c r="A1743" s="36" t="s">
        <v>3596</v>
      </c>
      <c r="B1743" s="36" t="s">
        <v>3597</v>
      </c>
      <c r="C1743" s="37" t="s">
        <v>281</v>
      </c>
      <c r="D1743" s="22">
        <f t="shared" si="27"/>
        <v>40.25132988975407</v>
      </c>
      <c r="E1743" s="28" t="s">
        <v>6433</v>
      </c>
      <c r="F1743" s="24">
        <v>52.21</v>
      </c>
    </row>
    <row r="1744" spans="1:6" s="11" customFormat="1" ht="12.75" customHeight="1">
      <c r="A1744" s="36" t="s">
        <v>3598</v>
      </c>
      <c r="B1744" s="36" t="s">
        <v>3599</v>
      </c>
      <c r="C1744" s="37" t="s">
        <v>286</v>
      </c>
      <c r="D1744" s="22">
        <f t="shared" si="27"/>
        <v>1.0022357566879965</v>
      </c>
      <c r="E1744" s="28" t="s">
        <v>6433</v>
      </c>
      <c r="F1744" s="24">
        <v>1.3</v>
      </c>
    </row>
    <row r="1745" spans="1:6" s="11" customFormat="1" ht="12.75" customHeight="1">
      <c r="A1745" s="36" t="s">
        <v>3600</v>
      </c>
      <c r="B1745" s="36" t="s">
        <v>3601</v>
      </c>
      <c r="C1745" s="37" t="s">
        <v>286</v>
      </c>
      <c r="D1745" s="22">
        <f t="shared" si="27"/>
        <v>2.0121810191966696</v>
      </c>
      <c r="E1745" s="28" t="s">
        <v>6433</v>
      </c>
      <c r="F1745" s="24">
        <v>2.61</v>
      </c>
    </row>
    <row r="1746" spans="1:6" s="11" customFormat="1" ht="12.75" customHeight="1">
      <c r="A1746" s="36" t="s">
        <v>3602</v>
      </c>
      <c r="B1746" s="36" t="s">
        <v>3603</v>
      </c>
      <c r="C1746" s="37" t="s">
        <v>286</v>
      </c>
      <c r="D1746" s="22">
        <f t="shared" si="27"/>
        <v>1.2026829080255956</v>
      </c>
      <c r="E1746" s="28" t="s">
        <v>6433</v>
      </c>
      <c r="F1746" s="24">
        <v>1.56</v>
      </c>
    </row>
    <row r="1747" spans="1:6" s="11" customFormat="1" ht="12.75" customHeight="1">
      <c r="A1747" s="36" t="s">
        <v>3604</v>
      </c>
      <c r="B1747" s="36" t="s">
        <v>3605</v>
      </c>
      <c r="C1747" s="37" t="s">
        <v>286</v>
      </c>
      <c r="D1747" s="22">
        <f t="shared" si="27"/>
        <v>2.413075321871868</v>
      </c>
      <c r="E1747" s="28" t="s">
        <v>6433</v>
      </c>
      <c r="F1747" s="24">
        <v>3.13</v>
      </c>
    </row>
    <row r="1748" spans="1:6" s="11" customFormat="1" ht="12.75" customHeight="1">
      <c r="A1748" s="36" t="s">
        <v>3606</v>
      </c>
      <c r="B1748" s="36" t="s">
        <v>3607</v>
      </c>
      <c r="C1748" s="37" t="s">
        <v>281</v>
      </c>
      <c r="D1748" s="22">
        <f t="shared" si="27"/>
        <v>8.048724076786678</v>
      </c>
      <c r="E1748" s="28" t="s">
        <v>6433</v>
      </c>
      <c r="F1748" s="24">
        <v>10.44</v>
      </c>
    </row>
    <row r="1749" spans="1:6" s="11" customFormat="1" ht="12.75" customHeight="1">
      <c r="A1749" s="36" t="s">
        <v>3608</v>
      </c>
      <c r="B1749" s="36" t="s">
        <v>3609</v>
      </c>
      <c r="C1749" s="37" t="s">
        <v>281</v>
      </c>
      <c r="D1749" s="22">
        <f t="shared" si="27"/>
        <v>20.1218101919667</v>
      </c>
      <c r="E1749" s="28" t="s">
        <v>6433</v>
      </c>
      <c r="F1749" s="24">
        <v>26.1</v>
      </c>
    </row>
    <row r="1750" spans="1:6" s="11" customFormat="1" ht="12.75" customHeight="1">
      <c r="A1750" s="36" t="s">
        <v>3610</v>
      </c>
      <c r="B1750" s="36" t="s">
        <v>3611</v>
      </c>
      <c r="C1750" s="37" t="s">
        <v>401</v>
      </c>
      <c r="D1750" s="22">
        <f t="shared" si="27"/>
        <v>40.25132988975407</v>
      </c>
      <c r="E1750" s="28" t="s">
        <v>6433</v>
      </c>
      <c r="F1750" s="24">
        <v>52.21</v>
      </c>
    </row>
    <row r="1751" spans="1:6" s="11" customFormat="1" ht="12.75" customHeight="1">
      <c r="A1751" s="36" t="s">
        <v>3612</v>
      </c>
      <c r="B1751" s="36" t="s">
        <v>3613</v>
      </c>
      <c r="C1751" s="37" t="s">
        <v>281</v>
      </c>
      <c r="D1751" s="22">
        <f t="shared" si="27"/>
        <v>8.048724076786678</v>
      </c>
      <c r="E1751" s="28" t="s">
        <v>6433</v>
      </c>
      <c r="F1751" s="24">
        <v>10.44</v>
      </c>
    </row>
    <row r="1752" spans="1:6" s="11" customFormat="1" ht="12.75" customHeight="1">
      <c r="A1752" s="36" t="s">
        <v>3614</v>
      </c>
      <c r="B1752" s="36" t="s">
        <v>3615</v>
      </c>
      <c r="C1752" s="37" t="s">
        <v>281</v>
      </c>
      <c r="D1752" s="22">
        <f t="shared" si="27"/>
        <v>20.1218101919667</v>
      </c>
      <c r="E1752" s="28" t="s">
        <v>6433</v>
      </c>
      <c r="F1752" s="24">
        <v>26.1</v>
      </c>
    </row>
    <row r="1753" spans="1:6" s="11" customFormat="1" ht="12.75" customHeight="1">
      <c r="A1753" s="36" t="s">
        <v>3616</v>
      </c>
      <c r="B1753" s="36" t="s">
        <v>3617</v>
      </c>
      <c r="C1753" s="37" t="s">
        <v>281</v>
      </c>
      <c r="D1753" s="22">
        <f t="shared" si="27"/>
        <v>5.026597795081336</v>
      </c>
      <c r="E1753" s="28" t="s">
        <v>6433</v>
      </c>
      <c r="F1753" s="24">
        <v>6.52</v>
      </c>
    </row>
    <row r="1754" spans="1:6" s="11" customFormat="1" ht="12.75" customHeight="1">
      <c r="A1754" s="36" t="s">
        <v>3618</v>
      </c>
      <c r="B1754" s="36" t="s">
        <v>3619</v>
      </c>
      <c r="C1754" s="37" t="s">
        <v>281</v>
      </c>
      <c r="D1754" s="22">
        <f t="shared" si="27"/>
        <v>20.1218101919667</v>
      </c>
      <c r="E1754" s="28" t="s">
        <v>6433</v>
      </c>
      <c r="F1754" s="24">
        <v>26.1</v>
      </c>
    </row>
    <row r="1755" spans="1:6" s="11" customFormat="1" ht="12.75" customHeight="1">
      <c r="A1755" s="36" t="s">
        <v>3620</v>
      </c>
      <c r="B1755" s="36" t="s">
        <v>3621</v>
      </c>
      <c r="C1755" s="37" t="s">
        <v>281</v>
      </c>
      <c r="D1755" s="22">
        <f t="shared" si="27"/>
        <v>30.190424793770717</v>
      </c>
      <c r="E1755" s="28" t="s">
        <v>6433</v>
      </c>
      <c r="F1755" s="24">
        <v>39.16</v>
      </c>
    </row>
    <row r="1756" spans="1:6" s="11" customFormat="1" ht="12.75" customHeight="1">
      <c r="A1756" s="36" t="s">
        <v>3622</v>
      </c>
      <c r="B1756" s="36" t="s">
        <v>3623</v>
      </c>
      <c r="C1756" s="37" t="s">
        <v>281</v>
      </c>
      <c r="D1756" s="22">
        <f t="shared" si="27"/>
        <v>40.25132988975407</v>
      </c>
      <c r="E1756" s="28" t="s">
        <v>6433</v>
      </c>
      <c r="F1756" s="24">
        <v>52.21</v>
      </c>
    </row>
    <row r="1757" spans="1:6" s="11" customFormat="1" ht="12.75" customHeight="1">
      <c r="A1757" s="36" t="s">
        <v>3624</v>
      </c>
      <c r="B1757" s="36" t="s">
        <v>3625</v>
      </c>
      <c r="C1757" s="37" t="s">
        <v>286</v>
      </c>
      <c r="D1757" s="22">
        <f t="shared" si="27"/>
        <v>20.1218101919667</v>
      </c>
      <c r="E1757" s="28" t="s">
        <v>6433</v>
      </c>
      <c r="F1757" s="24">
        <v>26.1</v>
      </c>
    </row>
    <row r="1758" spans="1:6" s="11" customFormat="1" ht="12.75" customHeight="1">
      <c r="A1758" s="36" t="s">
        <v>3626</v>
      </c>
      <c r="B1758" s="36" t="s">
        <v>3627</v>
      </c>
      <c r="C1758" s="37" t="s">
        <v>537</v>
      </c>
      <c r="D1758" s="22">
        <f t="shared" si="27"/>
        <v>366.35571659856606</v>
      </c>
      <c r="E1758" s="28" t="s">
        <v>6433</v>
      </c>
      <c r="F1758" s="24">
        <v>475.2</v>
      </c>
    </row>
    <row r="1759" spans="1:6" s="11" customFormat="1" ht="12.75" customHeight="1">
      <c r="A1759" s="36" t="s">
        <v>3628</v>
      </c>
      <c r="B1759" s="36" t="s">
        <v>3629</v>
      </c>
      <c r="C1759" s="37" t="s">
        <v>281</v>
      </c>
      <c r="D1759" s="22">
        <f t="shared" si="27"/>
        <v>16.097448153573357</v>
      </c>
      <c r="E1759" s="28" t="s">
        <v>6433</v>
      </c>
      <c r="F1759" s="24">
        <v>20.88</v>
      </c>
    </row>
    <row r="1760" spans="1:6" s="11" customFormat="1" ht="12.75" customHeight="1">
      <c r="A1760" s="36" t="s">
        <v>3630</v>
      </c>
      <c r="B1760" s="36" t="s">
        <v>3631</v>
      </c>
      <c r="C1760" s="37" t="s">
        <v>281</v>
      </c>
      <c r="D1760" s="22">
        <f t="shared" si="27"/>
        <v>24.146172230360037</v>
      </c>
      <c r="E1760" s="28" t="s">
        <v>6433</v>
      </c>
      <c r="F1760" s="24">
        <v>31.32</v>
      </c>
    </row>
    <row r="1761" spans="1:6" s="11" customFormat="1" ht="12.75" customHeight="1">
      <c r="A1761" s="36" t="s">
        <v>3632</v>
      </c>
      <c r="B1761" s="36" t="s">
        <v>3633</v>
      </c>
      <c r="C1761" s="37" t="s">
        <v>281</v>
      </c>
      <c r="D1761" s="22">
        <f t="shared" si="27"/>
        <v>40.25132988975407</v>
      </c>
      <c r="E1761" s="28" t="s">
        <v>6433</v>
      </c>
      <c r="F1761" s="24">
        <v>52.21</v>
      </c>
    </row>
    <row r="1762" spans="1:6" s="11" customFormat="1" ht="12.75" customHeight="1">
      <c r="A1762" s="36" t="s">
        <v>3634</v>
      </c>
      <c r="B1762" s="36" t="s">
        <v>3635</v>
      </c>
      <c r="C1762" s="37" t="s">
        <v>281</v>
      </c>
      <c r="D1762" s="22">
        <f t="shared" si="27"/>
        <v>60.380849587541434</v>
      </c>
      <c r="E1762" s="28" t="s">
        <v>6433</v>
      </c>
      <c r="F1762" s="24">
        <v>78.32</v>
      </c>
    </row>
    <row r="1763" spans="1:6" s="11" customFormat="1" ht="12.75" customHeight="1">
      <c r="A1763" s="36" t="s">
        <v>3636</v>
      </c>
      <c r="B1763" s="36" t="s">
        <v>3637</v>
      </c>
      <c r="C1763" s="37" t="s">
        <v>281</v>
      </c>
      <c r="D1763" s="22">
        <f t="shared" si="27"/>
        <v>6.036543057590009</v>
      </c>
      <c r="E1763" s="28" t="s">
        <v>6433</v>
      </c>
      <c r="F1763" s="24">
        <v>7.83</v>
      </c>
    </row>
    <row r="1764" spans="1:6" s="11" customFormat="1" ht="12.75" customHeight="1">
      <c r="A1764" s="36" t="s">
        <v>3638</v>
      </c>
      <c r="B1764" s="36" t="s">
        <v>3639</v>
      </c>
      <c r="C1764" s="37" t="s">
        <v>281</v>
      </c>
      <c r="D1764" s="22">
        <f t="shared" si="27"/>
        <v>6.036543057590009</v>
      </c>
      <c r="E1764" s="28" t="s">
        <v>6433</v>
      </c>
      <c r="F1764" s="24">
        <v>7.83</v>
      </c>
    </row>
    <row r="1765" spans="1:6" s="11" customFormat="1" ht="12.75" customHeight="1">
      <c r="A1765" s="36" t="s">
        <v>3640</v>
      </c>
      <c r="B1765" s="36" t="s">
        <v>3641</v>
      </c>
      <c r="C1765" s="37" t="s">
        <v>281</v>
      </c>
      <c r="D1765" s="22">
        <f t="shared" si="27"/>
        <v>8.048724076786678</v>
      </c>
      <c r="E1765" s="28" t="s">
        <v>6433</v>
      </c>
      <c r="F1765" s="24">
        <v>10.44</v>
      </c>
    </row>
    <row r="1766" spans="1:6" s="11" customFormat="1" ht="12.75" customHeight="1">
      <c r="A1766" s="36" t="s">
        <v>3642</v>
      </c>
      <c r="B1766" s="36" t="s">
        <v>3643</v>
      </c>
      <c r="C1766" s="37" t="s">
        <v>281</v>
      </c>
      <c r="D1766" s="22">
        <f t="shared" si="27"/>
        <v>40.25132988975407</v>
      </c>
      <c r="E1766" s="28" t="s">
        <v>6433</v>
      </c>
      <c r="F1766" s="24">
        <v>52.21</v>
      </c>
    </row>
    <row r="1767" spans="1:6" s="11" customFormat="1" ht="12.75" customHeight="1">
      <c r="A1767" s="36" t="s">
        <v>3644</v>
      </c>
      <c r="B1767" s="36" t="s">
        <v>3645</v>
      </c>
      <c r="C1767" s="37" t="s">
        <v>281</v>
      </c>
      <c r="D1767" s="22">
        <f t="shared" si="27"/>
        <v>60.380849587541434</v>
      </c>
      <c r="E1767" s="28" t="s">
        <v>6433</v>
      </c>
      <c r="F1767" s="24">
        <v>78.32</v>
      </c>
    </row>
    <row r="1768" spans="1:6" s="11" customFormat="1" ht="12.75" customHeight="1">
      <c r="A1768" s="36" t="s">
        <v>3646</v>
      </c>
      <c r="B1768" s="36" t="s">
        <v>3647</v>
      </c>
      <c r="C1768" s="37" t="s">
        <v>281</v>
      </c>
      <c r="D1768" s="22">
        <f t="shared" si="27"/>
        <v>40.25132988975407</v>
      </c>
      <c r="E1768" s="28" t="s">
        <v>6433</v>
      </c>
      <c r="F1768" s="24">
        <v>52.21</v>
      </c>
    </row>
    <row r="1769" spans="1:6" s="11" customFormat="1" ht="12.75" customHeight="1">
      <c r="A1769" s="36" t="s">
        <v>3648</v>
      </c>
      <c r="B1769" s="36" t="s">
        <v>3649</v>
      </c>
      <c r="C1769" s="37" t="s">
        <v>281</v>
      </c>
      <c r="D1769" s="22">
        <f t="shared" si="27"/>
        <v>60.380849587541434</v>
      </c>
      <c r="E1769" s="28" t="s">
        <v>6433</v>
      </c>
      <c r="F1769" s="24">
        <v>78.32</v>
      </c>
    </row>
    <row r="1770" spans="1:6" s="11" customFormat="1" ht="12.75" customHeight="1">
      <c r="A1770" s="36" t="s">
        <v>3650</v>
      </c>
      <c r="B1770" s="36" t="s">
        <v>3651</v>
      </c>
      <c r="C1770" s="37" t="s">
        <v>281</v>
      </c>
      <c r="D1770" s="22">
        <f t="shared" si="27"/>
        <v>20.1218101919667</v>
      </c>
      <c r="E1770" s="28" t="s">
        <v>6433</v>
      </c>
      <c r="F1770" s="24">
        <v>26.1</v>
      </c>
    </row>
    <row r="1771" spans="1:6" s="11" customFormat="1" ht="12.75" customHeight="1">
      <c r="A1771" s="36" t="s">
        <v>3652</v>
      </c>
      <c r="B1771" s="36" t="s">
        <v>3653</v>
      </c>
      <c r="C1771" s="37" t="s">
        <v>281</v>
      </c>
      <c r="D1771" s="22">
        <f t="shared" si="27"/>
        <v>60.380849587541434</v>
      </c>
      <c r="E1771" s="28" t="s">
        <v>6433</v>
      </c>
      <c r="F1771" s="24">
        <v>78.32</v>
      </c>
    </row>
    <row r="1772" spans="1:6" s="11" customFormat="1" ht="12.75" customHeight="1">
      <c r="A1772" s="36" t="s">
        <v>3654</v>
      </c>
      <c r="B1772" s="36" t="s">
        <v>3655</v>
      </c>
      <c r="C1772" s="37" t="s">
        <v>281</v>
      </c>
      <c r="D1772" s="22">
        <f t="shared" si="27"/>
        <v>201.2720684604117</v>
      </c>
      <c r="E1772" s="28" t="s">
        <v>6433</v>
      </c>
      <c r="F1772" s="24">
        <v>261.07</v>
      </c>
    </row>
    <row r="1773" spans="1:6" s="11" customFormat="1" ht="12.75" customHeight="1">
      <c r="A1773" s="36" t="s">
        <v>3656</v>
      </c>
      <c r="B1773" s="36" t="s">
        <v>3657</v>
      </c>
      <c r="C1773" s="37" t="s">
        <v>281</v>
      </c>
      <c r="D1773" s="22">
        <f t="shared" si="27"/>
        <v>322.0414771413153</v>
      </c>
      <c r="E1773" s="28" t="s">
        <v>6433</v>
      </c>
      <c r="F1773" s="24">
        <v>417.72</v>
      </c>
    </row>
    <row r="1774" spans="1:6" s="11" customFormat="1" ht="12.75" customHeight="1">
      <c r="A1774" s="36" t="s">
        <v>3658</v>
      </c>
      <c r="B1774" s="36" t="s">
        <v>3659</v>
      </c>
      <c r="C1774" s="37" t="s">
        <v>537</v>
      </c>
      <c r="D1774" s="22">
        <f t="shared" si="27"/>
        <v>366.35571659856606</v>
      </c>
      <c r="E1774" s="28" t="s">
        <v>6433</v>
      </c>
      <c r="F1774" s="24">
        <v>475.2</v>
      </c>
    </row>
    <row r="1775" spans="1:6" s="11" customFormat="1" ht="12.75" customHeight="1">
      <c r="A1775" s="36" t="s">
        <v>3660</v>
      </c>
      <c r="B1775" s="36" t="s">
        <v>3661</v>
      </c>
      <c r="C1775" s="37" t="s">
        <v>281</v>
      </c>
      <c r="D1775" s="22">
        <f t="shared" si="27"/>
        <v>20.1218101919667</v>
      </c>
      <c r="E1775" s="28" t="s">
        <v>6433</v>
      </c>
      <c r="F1775" s="24">
        <v>26.1</v>
      </c>
    </row>
    <row r="1776" spans="1:6" s="11" customFormat="1" ht="12.75" customHeight="1">
      <c r="A1776" s="36" t="s">
        <v>3662</v>
      </c>
      <c r="B1776" s="36" t="s">
        <v>3663</v>
      </c>
      <c r="C1776" s="37" t="s">
        <v>281</v>
      </c>
      <c r="D1776" s="22">
        <f t="shared" si="27"/>
        <v>40.25132988975407</v>
      </c>
      <c r="E1776" s="28" t="s">
        <v>6433</v>
      </c>
      <c r="F1776" s="24">
        <v>52.21</v>
      </c>
    </row>
    <row r="1777" spans="1:6" s="11" customFormat="1" ht="12.75" customHeight="1">
      <c r="A1777" s="36" t="s">
        <v>3664</v>
      </c>
      <c r="B1777" s="36" t="s">
        <v>3665</v>
      </c>
      <c r="C1777" s="37" t="s">
        <v>286</v>
      </c>
      <c r="D1777" s="22">
        <f t="shared" si="27"/>
        <v>20.1218101919667</v>
      </c>
      <c r="E1777" s="28" t="s">
        <v>6433</v>
      </c>
      <c r="F1777" s="24">
        <v>26.1</v>
      </c>
    </row>
    <row r="1778" spans="1:6" s="11" customFormat="1" ht="12.75" customHeight="1">
      <c r="A1778" s="36" t="s">
        <v>3666</v>
      </c>
      <c r="B1778" s="36" t="s">
        <v>3667</v>
      </c>
      <c r="C1778" s="37" t="s">
        <v>286</v>
      </c>
      <c r="D1778" s="22">
        <f t="shared" si="27"/>
        <v>8.048724076786678</v>
      </c>
      <c r="E1778" s="28" t="s">
        <v>6433</v>
      </c>
      <c r="F1778" s="24">
        <v>10.44</v>
      </c>
    </row>
    <row r="1779" spans="1:6" s="11" customFormat="1" ht="12.75" customHeight="1">
      <c r="A1779" s="36" t="s">
        <v>3668</v>
      </c>
      <c r="B1779" s="36" t="s">
        <v>3669</v>
      </c>
      <c r="C1779" s="37" t="s">
        <v>286</v>
      </c>
      <c r="D1779" s="22">
        <f t="shared" si="27"/>
        <v>10.06090509598335</v>
      </c>
      <c r="E1779" s="28" t="s">
        <v>6433</v>
      </c>
      <c r="F1779" s="24">
        <v>13.05</v>
      </c>
    </row>
    <row r="1780" spans="1:6" s="11" customFormat="1" ht="12.75" customHeight="1">
      <c r="A1780" s="36" t="s">
        <v>3670</v>
      </c>
      <c r="B1780" s="36" t="s">
        <v>3671</v>
      </c>
      <c r="C1780" s="37" t="s">
        <v>281</v>
      </c>
      <c r="D1780" s="22">
        <f t="shared" si="27"/>
        <v>8.048724076786678</v>
      </c>
      <c r="E1780" s="28" t="s">
        <v>6433</v>
      </c>
      <c r="F1780" s="24">
        <v>10.44</v>
      </c>
    </row>
    <row r="1781" spans="1:6" s="11" customFormat="1" ht="12.75" customHeight="1">
      <c r="A1781" s="36" t="s">
        <v>3672</v>
      </c>
      <c r="B1781" s="36" t="s">
        <v>3673</v>
      </c>
      <c r="C1781" s="37" t="s">
        <v>281</v>
      </c>
      <c r="D1781" s="22">
        <f t="shared" si="27"/>
        <v>16.097448153573357</v>
      </c>
      <c r="E1781" s="28" t="s">
        <v>6433</v>
      </c>
      <c r="F1781" s="24">
        <v>20.88</v>
      </c>
    </row>
    <row r="1782" spans="1:6" s="11" customFormat="1" ht="12.75" customHeight="1">
      <c r="A1782" s="36" t="s">
        <v>3674</v>
      </c>
      <c r="B1782" s="36" t="s">
        <v>3675</v>
      </c>
      <c r="C1782" s="37" t="s">
        <v>281</v>
      </c>
      <c r="D1782" s="22">
        <f t="shared" si="27"/>
        <v>40.25132988975407</v>
      </c>
      <c r="E1782" s="28" t="s">
        <v>6433</v>
      </c>
      <c r="F1782" s="24">
        <v>52.21</v>
      </c>
    </row>
    <row r="1783" spans="1:6" s="11" customFormat="1" ht="12.75" customHeight="1">
      <c r="A1783" s="36" t="s">
        <v>3676</v>
      </c>
      <c r="B1783" s="36" t="s">
        <v>3677</v>
      </c>
      <c r="C1783" s="37" t="s">
        <v>537</v>
      </c>
      <c r="D1783" s="22">
        <f t="shared" si="27"/>
        <v>366.35571659856606</v>
      </c>
      <c r="E1783" s="28" t="s">
        <v>6433</v>
      </c>
      <c r="F1783" s="24">
        <v>475.2</v>
      </c>
    </row>
    <row r="1784" spans="1:6" s="11" customFormat="1" ht="12.75" customHeight="1">
      <c r="A1784" s="36" t="s">
        <v>3678</v>
      </c>
      <c r="B1784" s="36" t="s">
        <v>3679</v>
      </c>
      <c r="C1784" s="37" t="s">
        <v>281</v>
      </c>
      <c r="D1784" s="22">
        <f t="shared" si="27"/>
        <v>6.036543057590009</v>
      </c>
      <c r="E1784" s="28" t="s">
        <v>6433</v>
      </c>
      <c r="F1784" s="24">
        <v>7.83</v>
      </c>
    </row>
    <row r="1785" spans="1:6" s="11" customFormat="1" ht="12.75" customHeight="1">
      <c r="A1785" s="36" t="s">
        <v>3680</v>
      </c>
      <c r="B1785" s="36" t="s">
        <v>3681</v>
      </c>
      <c r="C1785" s="37" t="s">
        <v>281</v>
      </c>
      <c r="D1785" s="22">
        <f t="shared" si="27"/>
        <v>16.097448153573357</v>
      </c>
      <c r="E1785" s="28" t="s">
        <v>6433</v>
      </c>
      <c r="F1785" s="24">
        <v>20.88</v>
      </c>
    </row>
    <row r="1786" spans="1:6" s="11" customFormat="1" ht="12.75" customHeight="1">
      <c r="A1786" s="36" t="s">
        <v>3682</v>
      </c>
      <c r="B1786" s="36" t="s">
        <v>3683</v>
      </c>
      <c r="C1786" s="37" t="s">
        <v>286</v>
      </c>
      <c r="D1786" s="22">
        <f t="shared" si="27"/>
        <v>10.06090509598335</v>
      </c>
      <c r="E1786" s="28" t="s">
        <v>6433</v>
      </c>
      <c r="F1786" s="24">
        <v>13.05</v>
      </c>
    </row>
    <row r="1787" spans="1:6" s="11" customFormat="1" ht="12.75" customHeight="1">
      <c r="A1787" s="36" t="s">
        <v>3684</v>
      </c>
      <c r="B1787" s="36" t="s">
        <v>3685</v>
      </c>
      <c r="C1787" s="37" t="s">
        <v>281</v>
      </c>
      <c r="D1787" s="22">
        <f t="shared" si="27"/>
        <v>1.757767327114332</v>
      </c>
      <c r="E1787" s="28" t="s">
        <v>6433</v>
      </c>
      <c r="F1787" s="24">
        <v>2.28</v>
      </c>
    </row>
    <row r="1788" spans="1:6" s="11" customFormat="1" ht="12.75" customHeight="1">
      <c r="A1788" s="36" t="s">
        <v>3686</v>
      </c>
      <c r="B1788" s="36" t="s">
        <v>3687</v>
      </c>
      <c r="C1788" s="37" t="s">
        <v>281</v>
      </c>
      <c r="D1788" s="22">
        <f t="shared" si="27"/>
        <v>10.06090509598335</v>
      </c>
      <c r="E1788" s="28" t="s">
        <v>6433</v>
      </c>
      <c r="F1788" s="24">
        <v>13.05</v>
      </c>
    </row>
    <row r="1789" spans="1:6" s="11" customFormat="1" ht="12.75" customHeight="1">
      <c r="A1789" s="36" t="s">
        <v>3688</v>
      </c>
      <c r="B1789" s="36" t="s">
        <v>3689</v>
      </c>
      <c r="C1789" s="37" t="s">
        <v>286</v>
      </c>
      <c r="D1789" s="22">
        <f t="shared" si="27"/>
        <v>8.048724076786678</v>
      </c>
      <c r="E1789" s="28" t="s">
        <v>6433</v>
      </c>
      <c r="F1789" s="24">
        <v>10.44</v>
      </c>
    </row>
    <row r="1790" spans="1:6" s="11" customFormat="1" ht="12.75" customHeight="1">
      <c r="A1790" s="36" t="s">
        <v>3690</v>
      </c>
      <c r="B1790" s="36" t="s">
        <v>3691</v>
      </c>
      <c r="C1790" s="37" t="s">
        <v>281</v>
      </c>
      <c r="D1790" s="22">
        <f t="shared" si="27"/>
        <v>3.5232441600493414</v>
      </c>
      <c r="E1790" s="28" t="s">
        <v>6433</v>
      </c>
      <c r="F1790" s="24">
        <v>4.57</v>
      </c>
    </row>
    <row r="1791" spans="1:6" s="11" customFormat="1" ht="12.75" customHeight="1">
      <c r="A1791" s="36" t="s">
        <v>3692</v>
      </c>
      <c r="B1791" s="36" t="s">
        <v>3693</v>
      </c>
      <c r="C1791" s="37" t="s">
        <v>281</v>
      </c>
      <c r="D1791" s="22">
        <f t="shared" si="27"/>
        <v>115.78906792074629</v>
      </c>
      <c r="E1791" s="28" t="s">
        <v>6433</v>
      </c>
      <c r="F1791" s="24">
        <v>150.19</v>
      </c>
    </row>
    <row r="1792" spans="1:6" s="11" customFormat="1" ht="12.75" customHeight="1">
      <c r="A1792" s="36" t="s">
        <v>3694</v>
      </c>
      <c r="B1792" s="36" t="s">
        <v>3695</v>
      </c>
      <c r="C1792" s="37" t="s">
        <v>281</v>
      </c>
      <c r="D1792" s="22">
        <f t="shared" si="27"/>
        <v>26.158353249556704</v>
      </c>
      <c r="E1792" s="28" t="s">
        <v>6433</v>
      </c>
      <c r="F1792" s="24">
        <v>33.93</v>
      </c>
    </row>
    <row r="1793" spans="1:6" s="11" customFormat="1" ht="12.75" customHeight="1">
      <c r="A1793" s="36" t="s">
        <v>3696</v>
      </c>
      <c r="B1793" s="36" t="s">
        <v>3697</v>
      </c>
      <c r="C1793" s="37" t="s">
        <v>281</v>
      </c>
      <c r="D1793" s="22">
        <f t="shared" si="27"/>
        <v>142.22496337984737</v>
      </c>
      <c r="E1793" s="28" t="s">
        <v>6433</v>
      </c>
      <c r="F1793" s="24">
        <v>184.48</v>
      </c>
    </row>
    <row r="1794" spans="1:6" s="11" customFormat="1" ht="12.75" customHeight="1">
      <c r="A1794" s="36" t="s">
        <v>3698</v>
      </c>
      <c r="B1794" s="36" t="s">
        <v>3699</v>
      </c>
      <c r="C1794" s="37" t="s">
        <v>281</v>
      </c>
      <c r="D1794" s="22">
        <f t="shared" si="27"/>
        <v>20.1218101919667</v>
      </c>
      <c r="E1794" s="28" t="s">
        <v>6433</v>
      </c>
      <c r="F1794" s="24">
        <v>26.1</v>
      </c>
    </row>
    <row r="1795" spans="1:6" s="11" customFormat="1" ht="12.75" customHeight="1">
      <c r="A1795" s="36" t="s">
        <v>3700</v>
      </c>
      <c r="B1795" s="36" t="s">
        <v>3701</v>
      </c>
      <c r="C1795" s="37" t="s">
        <v>281</v>
      </c>
      <c r="D1795" s="22">
        <f t="shared" si="27"/>
        <v>258.0140313005937</v>
      </c>
      <c r="E1795" s="28" t="s">
        <v>6433</v>
      </c>
      <c r="F1795" s="24">
        <v>334.67</v>
      </c>
    </row>
    <row r="1796" spans="1:6" s="11" customFormat="1" ht="12.75" customHeight="1">
      <c r="A1796" s="36" t="s">
        <v>3702</v>
      </c>
      <c r="B1796" s="36" t="s">
        <v>3703</v>
      </c>
      <c r="C1796" s="37" t="s">
        <v>281</v>
      </c>
      <c r="D1796" s="22">
        <f t="shared" si="27"/>
        <v>286.9632256572354</v>
      </c>
      <c r="E1796" s="28" t="s">
        <v>6433</v>
      </c>
      <c r="F1796" s="24">
        <v>372.22</v>
      </c>
    </row>
    <row r="1797" spans="1:6" s="11" customFormat="1" ht="12.75" customHeight="1">
      <c r="A1797" s="36" t="s">
        <v>3704</v>
      </c>
      <c r="B1797" s="36" t="s">
        <v>3705</v>
      </c>
      <c r="C1797" s="37" t="s">
        <v>281</v>
      </c>
      <c r="D1797" s="22">
        <f t="shared" si="27"/>
        <v>201.2720684604117</v>
      </c>
      <c r="E1797" s="28" t="s">
        <v>6433</v>
      </c>
      <c r="F1797" s="24">
        <v>261.07</v>
      </c>
    </row>
    <row r="1798" spans="1:6" s="11" customFormat="1" ht="12.75" customHeight="1">
      <c r="A1798" s="36" t="s">
        <v>3706</v>
      </c>
      <c r="B1798" s="36" t="s">
        <v>3707</v>
      </c>
      <c r="C1798" s="37" t="s">
        <v>281</v>
      </c>
      <c r="D1798" s="22">
        <f t="shared" si="27"/>
        <v>60.380849587541434</v>
      </c>
      <c r="E1798" s="28" t="s">
        <v>6433</v>
      </c>
      <c r="F1798" s="24">
        <v>78.32</v>
      </c>
    </row>
    <row r="1799" spans="1:6" s="11" customFormat="1" ht="12.75" customHeight="1">
      <c r="A1799" s="36" t="s">
        <v>3708</v>
      </c>
      <c r="B1799" s="36" t="s">
        <v>3709</v>
      </c>
      <c r="C1799" s="37" t="s">
        <v>537</v>
      </c>
      <c r="D1799" s="22">
        <f t="shared" si="27"/>
        <v>366.35571659856606</v>
      </c>
      <c r="E1799" s="28" t="s">
        <v>6433</v>
      </c>
      <c r="F1799" s="24">
        <v>475.2</v>
      </c>
    </row>
    <row r="1800" spans="1:6" s="11" customFormat="1" ht="12.75" customHeight="1">
      <c r="A1800" s="36" t="s">
        <v>3710</v>
      </c>
      <c r="B1800" s="36" t="s">
        <v>3711</v>
      </c>
      <c r="C1800" s="37" t="s">
        <v>281</v>
      </c>
      <c r="D1800" s="22">
        <f t="shared" si="27"/>
        <v>161.02073857065764</v>
      </c>
      <c r="E1800" s="28" t="s">
        <v>6433</v>
      </c>
      <c r="F1800" s="24">
        <v>208.86</v>
      </c>
    </row>
    <row r="1801" spans="1:6" s="11" customFormat="1" ht="12.75" customHeight="1">
      <c r="A1801" s="36" t="s">
        <v>3712</v>
      </c>
      <c r="B1801" s="36" t="s">
        <v>3713</v>
      </c>
      <c r="C1801" s="37" t="s">
        <v>281</v>
      </c>
      <c r="D1801" s="22">
        <f aca="true" t="shared" si="28" ref="D1801:D1864">F1801/$F$5</f>
        <v>201.2720684604117</v>
      </c>
      <c r="E1801" s="28" t="s">
        <v>6433</v>
      </c>
      <c r="F1801" s="24">
        <v>261.07</v>
      </c>
    </row>
    <row r="1802" spans="1:6" s="11" customFormat="1" ht="12.75" customHeight="1">
      <c r="A1802" s="36" t="s">
        <v>3714</v>
      </c>
      <c r="B1802" s="36" t="s">
        <v>3715</v>
      </c>
      <c r="C1802" s="37" t="s">
        <v>281</v>
      </c>
      <c r="D1802" s="22">
        <f t="shared" si="28"/>
        <v>20.1218101919667</v>
      </c>
      <c r="E1802" s="28" t="s">
        <v>6433</v>
      </c>
      <c r="F1802" s="24">
        <v>26.1</v>
      </c>
    </row>
    <row r="1803" spans="1:6" s="11" customFormat="1" ht="12.75" customHeight="1">
      <c r="A1803" s="36" t="s">
        <v>3716</v>
      </c>
      <c r="B1803" s="36" t="s">
        <v>3717</v>
      </c>
      <c r="C1803" s="37" t="s">
        <v>281</v>
      </c>
      <c r="D1803" s="22">
        <f t="shared" si="28"/>
        <v>10.06090509598335</v>
      </c>
      <c r="E1803" s="28" t="s">
        <v>6433</v>
      </c>
      <c r="F1803" s="24">
        <v>13.05</v>
      </c>
    </row>
    <row r="1804" spans="1:6" s="11" customFormat="1" ht="12.75" customHeight="1">
      <c r="A1804" s="36" t="s">
        <v>3718</v>
      </c>
      <c r="B1804" s="36" t="s">
        <v>3719</v>
      </c>
      <c r="C1804" s="37" t="s">
        <v>286</v>
      </c>
      <c r="D1804" s="22">
        <f t="shared" si="28"/>
        <v>10.06090509598335</v>
      </c>
      <c r="E1804" s="28" t="s">
        <v>6433</v>
      </c>
      <c r="F1804" s="24">
        <v>13.05</v>
      </c>
    </row>
    <row r="1805" spans="1:6" s="11" customFormat="1" ht="12.75" customHeight="1">
      <c r="A1805" s="36" t="s">
        <v>3720</v>
      </c>
      <c r="B1805" s="36" t="s">
        <v>3721</v>
      </c>
      <c r="C1805" s="37" t="s">
        <v>286</v>
      </c>
      <c r="D1805" s="22">
        <f t="shared" si="28"/>
        <v>20.1218101919667</v>
      </c>
      <c r="E1805" s="28" t="s">
        <v>6433</v>
      </c>
      <c r="F1805" s="24">
        <v>26.1</v>
      </c>
    </row>
    <row r="1806" spans="1:6" s="11" customFormat="1" ht="12.75" customHeight="1">
      <c r="A1806" s="36" t="s">
        <v>3722</v>
      </c>
      <c r="B1806" s="36" t="s">
        <v>447</v>
      </c>
      <c r="C1806" s="37" t="s">
        <v>286</v>
      </c>
      <c r="D1806" s="22">
        <f t="shared" si="28"/>
        <v>16.097448153573357</v>
      </c>
      <c r="E1806" s="28" t="s">
        <v>6433</v>
      </c>
      <c r="F1806" s="24">
        <v>20.88</v>
      </c>
    </row>
    <row r="1807" spans="1:6" s="11" customFormat="1" ht="12.75" customHeight="1">
      <c r="A1807" s="36" t="s">
        <v>3723</v>
      </c>
      <c r="B1807" s="36" t="s">
        <v>3724</v>
      </c>
      <c r="C1807" s="37" t="s">
        <v>281</v>
      </c>
      <c r="D1807" s="22">
        <f t="shared" si="28"/>
        <v>8.048724076786678</v>
      </c>
      <c r="E1807" s="28" t="s">
        <v>6433</v>
      </c>
      <c r="F1807" s="24">
        <v>10.44</v>
      </c>
    </row>
    <row r="1808" spans="1:6" s="11" customFormat="1" ht="12.75" customHeight="1">
      <c r="A1808" s="36" t="s">
        <v>3725</v>
      </c>
      <c r="B1808" s="36" t="s">
        <v>3726</v>
      </c>
      <c r="C1808" s="37" t="s">
        <v>286</v>
      </c>
      <c r="D1808" s="22">
        <f t="shared" si="28"/>
        <v>2.0121810191966696</v>
      </c>
      <c r="E1808" s="28" t="s">
        <v>6433</v>
      </c>
      <c r="F1808" s="24">
        <v>2.61</v>
      </c>
    </row>
    <row r="1809" spans="1:6" s="11" customFormat="1" ht="12.75" customHeight="1">
      <c r="A1809" s="36" t="s">
        <v>3727</v>
      </c>
      <c r="B1809" s="36" t="s">
        <v>3728</v>
      </c>
      <c r="C1809" s="37" t="s">
        <v>286</v>
      </c>
      <c r="D1809" s="22">
        <f t="shared" si="28"/>
        <v>4.024362038393339</v>
      </c>
      <c r="E1809" s="28" t="s">
        <v>6433</v>
      </c>
      <c r="F1809" s="24">
        <v>5.22</v>
      </c>
    </row>
    <row r="1810" spans="1:6" s="11" customFormat="1" ht="12.75" customHeight="1">
      <c r="A1810" s="36" t="s">
        <v>3729</v>
      </c>
      <c r="B1810" s="36" t="s">
        <v>3730</v>
      </c>
      <c r="C1810" s="37" t="s">
        <v>286</v>
      </c>
      <c r="D1810" s="22">
        <f t="shared" si="28"/>
        <v>2.413075321871868</v>
      </c>
      <c r="E1810" s="28" t="s">
        <v>6433</v>
      </c>
      <c r="F1810" s="24">
        <v>3.13</v>
      </c>
    </row>
    <row r="1811" spans="1:6" s="11" customFormat="1" ht="12.75" customHeight="1">
      <c r="A1811" s="36" t="s">
        <v>3731</v>
      </c>
      <c r="B1811" s="36" t="s">
        <v>3732</v>
      </c>
      <c r="C1811" s="37" t="s">
        <v>286</v>
      </c>
      <c r="D1811" s="22">
        <f t="shared" si="28"/>
        <v>4.826150643743736</v>
      </c>
      <c r="E1811" s="28" t="s">
        <v>6433</v>
      </c>
      <c r="F1811" s="24">
        <v>6.26</v>
      </c>
    </row>
    <row r="1812" spans="1:6" s="11" customFormat="1" ht="12.75" customHeight="1">
      <c r="A1812" s="36" t="s">
        <v>3733</v>
      </c>
      <c r="B1812" s="36" t="s">
        <v>3734</v>
      </c>
      <c r="C1812" s="37" t="s">
        <v>281</v>
      </c>
      <c r="D1812" s="22">
        <f t="shared" si="28"/>
        <v>8.048724076786678</v>
      </c>
      <c r="E1812" s="28" t="s">
        <v>6433</v>
      </c>
      <c r="F1812" s="24">
        <v>10.44</v>
      </c>
    </row>
    <row r="1813" spans="1:6" s="11" customFormat="1" ht="12.75" customHeight="1">
      <c r="A1813" s="36" t="s">
        <v>3735</v>
      </c>
      <c r="B1813" s="36" t="s">
        <v>3736</v>
      </c>
      <c r="C1813" s="37" t="s">
        <v>401</v>
      </c>
      <c r="D1813" s="22">
        <f t="shared" si="28"/>
        <v>80.51036928532882</v>
      </c>
      <c r="E1813" s="28" t="s">
        <v>6433</v>
      </c>
      <c r="F1813" s="24">
        <v>104.43</v>
      </c>
    </row>
    <row r="1814" spans="1:6" s="11" customFormat="1" ht="12.75" customHeight="1">
      <c r="A1814" s="36" t="s">
        <v>3737</v>
      </c>
      <c r="B1814" s="36" t="s">
        <v>3738</v>
      </c>
      <c r="C1814" s="37" t="s">
        <v>537</v>
      </c>
      <c r="D1814" s="22">
        <f t="shared" si="28"/>
        <v>366.35571659856606</v>
      </c>
      <c r="E1814" s="28" t="s">
        <v>6433</v>
      </c>
      <c r="F1814" s="24">
        <v>475.2</v>
      </c>
    </row>
    <row r="1815" spans="1:6" s="11" customFormat="1" ht="12.75" customHeight="1">
      <c r="A1815" s="36" t="s">
        <v>3739</v>
      </c>
      <c r="B1815" s="36" t="s">
        <v>3740</v>
      </c>
      <c r="C1815" s="37" t="s">
        <v>281</v>
      </c>
      <c r="D1815" s="22">
        <f t="shared" si="28"/>
        <v>60.380849587541434</v>
      </c>
      <c r="E1815" s="28" t="s">
        <v>6433</v>
      </c>
      <c r="F1815" s="24">
        <v>78.32</v>
      </c>
    </row>
    <row r="1816" spans="1:6" s="11" customFormat="1" ht="12.75" customHeight="1">
      <c r="A1816" s="36" t="s">
        <v>3741</v>
      </c>
      <c r="B1816" s="36" t="s">
        <v>3742</v>
      </c>
      <c r="C1816" s="37" t="s">
        <v>281</v>
      </c>
      <c r="D1816" s="22">
        <f t="shared" si="28"/>
        <v>4.024362038393339</v>
      </c>
      <c r="E1816" s="28" t="s">
        <v>6433</v>
      </c>
      <c r="F1816" s="24">
        <v>5.22</v>
      </c>
    </row>
    <row r="1817" spans="1:6" s="11" customFormat="1" ht="12.75" customHeight="1">
      <c r="A1817" s="36" t="s">
        <v>3743</v>
      </c>
      <c r="B1817" s="36" t="s">
        <v>3744</v>
      </c>
      <c r="C1817" s="37" t="s">
        <v>281</v>
      </c>
      <c r="D1817" s="22">
        <f t="shared" si="28"/>
        <v>2.644360496492175</v>
      </c>
      <c r="E1817" s="28" t="s">
        <v>6433</v>
      </c>
      <c r="F1817" s="24">
        <v>3.43</v>
      </c>
    </row>
    <row r="1818" spans="1:6" s="11" customFormat="1" ht="12.75" customHeight="1">
      <c r="A1818" s="36" t="s">
        <v>3745</v>
      </c>
      <c r="B1818" s="36" t="s">
        <v>3746</v>
      </c>
      <c r="C1818" s="37" t="s">
        <v>281</v>
      </c>
      <c r="D1818" s="22">
        <f t="shared" si="28"/>
        <v>60.380849587541434</v>
      </c>
      <c r="E1818" s="28" t="s">
        <v>6433</v>
      </c>
      <c r="F1818" s="24">
        <v>78.32</v>
      </c>
    </row>
    <row r="1819" spans="1:6" s="11" customFormat="1" ht="12.75" customHeight="1">
      <c r="A1819" s="36" t="s">
        <v>3747</v>
      </c>
      <c r="B1819" s="36" t="s">
        <v>3748</v>
      </c>
      <c r="C1819" s="37" t="s">
        <v>281</v>
      </c>
      <c r="D1819" s="22">
        <f t="shared" si="28"/>
        <v>40.25132988975407</v>
      </c>
      <c r="E1819" s="28" t="s">
        <v>6433</v>
      </c>
      <c r="F1819" s="24">
        <v>52.21</v>
      </c>
    </row>
    <row r="1820" spans="1:6" s="11" customFormat="1" ht="12.75" customHeight="1">
      <c r="A1820" s="36" t="s">
        <v>3749</v>
      </c>
      <c r="B1820" s="36" t="s">
        <v>3750</v>
      </c>
      <c r="C1820" s="37" t="s">
        <v>281</v>
      </c>
      <c r="D1820" s="22">
        <f t="shared" si="28"/>
        <v>20.1218101919667</v>
      </c>
      <c r="E1820" s="28" t="s">
        <v>6433</v>
      </c>
      <c r="F1820" s="24">
        <v>26.1</v>
      </c>
    </row>
    <row r="1821" spans="1:6" s="11" customFormat="1" ht="12.75" customHeight="1">
      <c r="A1821" s="36" t="s">
        <v>3751</v>
      </c>
      <c r="B1821" s="36" t="s">
        <v>3752</v>
      </c>
      <c r="C1821" s="37" t="s">
        <v>281</v>
      </c>
      <c r="D1821" s="22">
        <f t="shared" si="28"/>
        <v>201.2720684604117</v>
      </c>
      <c r="E1821" s="28" t="s">
        <v>6433</v>
      </c>
      <c r="F1821" s="24">
        <v>261.07</v>
      </c>
    </row>
    <row r="1822" spans="1:6" s="11" customFormat="1" ht="12.75" customHeight="1">
      <c r="A1822" s="36" t="s">
        <v>3753</v>
      </c>
      <c r="B1822" s="36" t="s">
        <v>3754</v>
      </c>
      <c r="C1822" s="37" t="s">
        <v>281</v>
      </c>
      <c r="D1822" s="22">
        <f t="shared" si="28"/>
        <v>201.2720684604117</v>
      </c>
      <c r="E1822" s="28" t="s">
        <v>6433</v>
      </c>
      <c r="F1822" s="24">
        <v>261.07</v>
      </c>
    </row>
    <row r="1823" spans="1:6" s="11" customFormat="1" ht="12.75" customHeight="1">
      <c r="A1823" s="36" t="s">
        <v>3755</v>
      </c>
      <c r="B1823" s="36" t="s">
        <v>3756</v>
      </c>
      <c r="C1823" s="37" t="s">
        <v>281</v>
      </c>
      <c r="D1823" s="22">
        <f t="shared" si="28"/>
        <v>201.2720684604117</v>
      </c>
      <c r="E1823" s="28" t="s">
        <v>6433</v>
      </c>
      <c r="F1823" s="24">
        <v>261.07</v>
      </c>
    </row>
    <row r="1824" spans="1:6" s="11" customFormat="1" ht="12.75" customHeight="1">
      <c r="A1824" s="36" t="s">
        <v>3757</v>
      </c>
      <c r="B1824" s="36" t="s">
        <v>3758</v>
      </c>
      <c r="C1824" s="37" t="s">
        <v>537</v>
      </c>
      <c r="D1824" s="22">
        <f t="shared" si="28"/>
        <v>366.35571659856606</v>
      </c>
      <c r="E1824" s="28" t="s">
        <v>6433</v>
      </c>
      <c r="F1824" s="24">
        <v>475.2</v>
      </c>
    </row>
    <row r="1825" spans="1:6" s="11" customFormat="1" ht="12.75" customHeight="1">
      <c r="A1825" s="36" t="s">
        <v>3759</v>
      </c>
      <c r="B1825" s="36" t="s">
        <v>3760</v>
      </c>
      <c r="C1825" s="37" t="s">
        <v>281</v>
      </c>
      <c r="D1825" s="22">
        <f t="shared" si="28"/>
        <v>20.1218101919667</v>
      </c>
      <c r="E1825" s="28" t="s">
        <v>6433</v>
      </c>
      <c r="F1825" s="24">
        <v>26.1</v>
      </c>
    </row>
    <row r="1826" spans="1:6" s="11" customFormat="1" ht="12.75" customHeight="1">
      <c r="A1826" s="36" t="s">
        <v>3761</v>
      </c>
      <c r="B1826" s="36" t="s">
        <v>3762</v>
      </c>
      <c r="C1826" s="37" t="s">
        <v>281</v>
      </c>
      <c r="D1826" s="22">
        <f t="shared" si="28"/>
        <v>40.25132988975407</v>
      </c>
      <c r="E1826" s="28" t="s">
        <v>6433</v>
      </c>
      <c r="F1826" s="24">
        <v>52.21</v>
      </c>
    </row>
    <row r="1827" spans="1:6" s="11" customFormat="1" ht="12.75" customHeight="1">
      <c r="A1827" s="36" t="s">
        <v>3763</v>
      </c>
      <c r="B1827" s="36" t="s">
        <v>3764</v>
      </c>
      <c r="C1827" s="37" t="s">
        <v>286</v>
      </c>
      <c r="D1827" s="22">
        <f t="shared" si="28"/>
        <v>20.1218101919667</v>
      </c>
      <c r="E1827" s="28" t="s">
        <v>6433</v>
      </c>
      <c r="F1827" s="24">
        <v>26.1</v>
      </c>
    </row>
    <row r="1828" spans="1:6" s="11" customFormat="1" ht="12.75" customHeight="1">
      <c r="A1828" s="36" t="s">
        <v>3765</v>
      </c>
      <c r="B1828" s="36" t="s">
        <v>3766</v>
      </c>
      <c r="C1828" s="37" t="s">
        <v>286</v>
      </c>
      <c r="D1828" s="22">
        <f t="shared" si="28"/>
        <v>8.048724076786678</v>
      </c>
      <c r="E1828" s="28" t="s">
        <v>6433</v>
      </c>
      <c r="F1828" s="24">
        <v>10.44</v>
      </c>
    </row>
    <row r="1829" spans="1:6" s="11" customFormat="1" ht="12.75" customHeight="1">
      <c r="A1829" s="36" t="s">
        <v>3767</v>
      </c>
      <c r="B1829" s="36" t="s">
        <v>3768</v>
      </c>
      <c r="C1829" s="37" t="s">
        <v>286</v>
      </c>
      <c r="D1829" s="22">
        <f t="shared" si="28"/>
        <v>10.06090509598335</v>
      </c>
      <c r="E1829" s="28" t="s">
        <v>6433</v>
      </c>
      <c r="F1829" s="24">
        <v>13.05</v>
      </c>
    </row>
    <row r="1830" spans="1:6" s="11" customFormat="1" ht="12.75" customHeight="1">
      <c r="A1830" s="36" t="s">
        <v>3769</v>
      </c>
      <c r="B1830" s="36" t="s">
        <v>3770</v>
      </c>
      <c r="C1830" s="37" t="s">
        <v>281</v>
      </c>
      <c r="D1830" s="22">
        <f t="shared" si="28"/>
        <v>8.048724076786678</v>
      </c>
      <c r="E1830" s="28" t="s">
        <v>6433</v>
      </c>
      <c r="F1830" s="24">
        <v>10.44</v>
      </c>
    </row>
    <row r="1831" spans="1:6" s="11" customFormat="1" ht="12.75" customHeight="1">
      <c r="A1831" s="36" t="s">
        <v>3771</v>
      </c>
      <c r="B1831" s="36" t="s">
        <v>3772</v>
      </c>
      <c r="C1831" s="37" t="s">
        <v>281</v>
      </c>
      <c r="D1831" s="22">
        <f t="shared" si="28"/>
        <v>16.097448153573357</v>
      </c>
      <c r="E1831" s="28" t="s">
        <v>6433</v>
      </c>
      <c r="F1831" s="24">
        <v>20.88</v>
      </c>
    </row>
    <row r="1832" spans="1:6" s="11" customFormat="1" ht="12.75" customHeight="1">
      <c r="A1832" s="36" t="s">
        <v>3773</v>
      </c>
      <c r="B1832" s="36" t="s">
        <v>3774</v>
      </c>
      <c r="C1832" s="37" t="s">
        <v>537</v>
      </c>
      <c r="D1832" s="22">
        <f t="shared" si="28"/>
        <v>366.35571659856606</v>
      </c>
      <c r="E1832" s="28" t="s">
        <v>6433</v>
      </c>
      <c r="F1832" s="24">
        <v>475.2</v>
      </c>
    </row>
    <row r="1833" spans="1:6" s="11" customFormat="1" ht="12.75" customHeight="1">
      <c r="A1833" s="36" t="s">
        <v>3775</v>
      </c>
      <c r="B1833" s="36" t="s">
        <v>3776</v>
      </c>
      <c r="C1833" s="37" t="s">
        <v>281</v>
      </c>
      <c r="D1833" s="22">
        <f t="shared" si="28"/>
        <v>8.048724076786678</v>
      </c>
      <c r="E1833" s="28" t="s">
        <v>6433</v>
      </c>
      <c r="F1833" s="24">
        <v>10.44</v>
      </c>
    </row>
    <row r="1834" spans="1:6" s="11" customFormat="1" ht="12.75" customHeight="1">
      <c r="A1834" s="36" t="s">
        <v>3777</v>
      </c>
      <c r="B1834" s="36" t="s">
        <v>3778</v>
      </c>
      <c r="C1834" s="37" t="s">
        <v>281</v>
      </c>
      <c r="D1834" s="22">
        <f t="shared" si="28"/>
        <v>20.1218101919667</v>
      </c>
      <c r="E1834" s="28" t="s">
        <v>6433</v>
      </c>
      <c r="F1834" s="24">
        <v>26.1</v>
      </c>
    </row>
    <row r="1835" spans="1:6" s="11" customFormat="1" ht="12.75" customHeight="1">
      <c r="A1835" s="36" t="s">
        <v>3779</v>
      </c>
      <c r="B1835" s="36" t="s">
        <v>3780</v>
      </c>
      <c r="C1835" s="37" t="s">
        <v>286</v>
      </c>
      <c r="D1835" s="22">
        <f t="shared" si="28"/>
        <v>20.1218101919667</v>
      </c>
      <c r="E1835" s="28" t="s">
        <v>6433</v>
      </c>
      <c r="F1835" s="24">
        <v>26.1</v>
      </c>
    </row>
    <row r="1836" spans="1:6" s="11" customFormat="1" ht="12.75" customHeight="1">
      <c r="A1836" s="36" t="s">
        <v>3781</v>
      </c>
      <c r="B1836" s="36" t="s">
        <v>3782</v>
      </c>
      <c r="C1836" s="37" t="s">
        <v>281</v>
      </c>
      <c r="D1836" s="22">
        <f t="shared" si="28"/>
        <v>3.5232441600493414</v>
      </c>
      <c r="E1836" s="28" t="s">
        <v>6433</v>
      </c>
      <c r="F1836" s="24">
        <v>4.57</v>
      </c>
    </row>
    <row r="1837" spans="1:6" s="11" customFormat="1" ht="12.75" customHeight="1">
      <c r="A1837" s="36" t="s">
        <v>3783</v>
      </c>
      <c r="B1837" s="36" t="s">
        <v>448</v>
      </c>
      <c r="C1837" s="37" t="s">
        <v>281</v>
      </c>
      <c r="D1837" s="22">
        <f t="shared" si="28"/>
        <v>24.146172230360037</v>
      </c>
      <c r="E1837" s="28" t="s">
        <v>6433</v>
      </c>
      <c r="F1837" s="24">
        <v>31.32</v>
      </c>
    </row>
    <row r="1838" spans="1:6" s="11" customFormat="1" ht="12.75" customHeight="1">
      <c r="A1838" s="36" t="s">
        <v>3784</v>
      </c>
      <c r="B1838" s="36" t="s">
        <v>3785</v>
      </c>
      <c r="C1838" s="37" t="s">
        <v>286</v>
      </c>
      <c r="D1838" s="22">
        <f t="shared" si="28"/>
        <v>16.097448153573357</v>
      </c>
      <c r="E1838" s="28" t="s">
        <v>6433</v>
      </c>
      <c r="F1838" s="24">
        <v>20.88</v>
      </c>
    </row>
    <row r="1839" spans="1:6" s="11" customFormat="1" ht="12.75" customHeight="1">
      <c r="A1839" s="36" t="s">
        <v>3786</v>
      </c>
      <c r="B1839" s="36" t="s">
        <v>3787</v>
      </c>
      <c r="C1839" s="37" t="s">
        <v>281</v>
      </c>
      <c r="D1839" s="22">
        <f t="shared" si="28"/>
        <v>186.90154961066997</v>
      </c>
      <c r="E1839" s="28" t="s">
        <v>6433</v>
      </c>
      <c r="F1839" s="24">
        <v>242.43</v>
      </c>
    </row>
    <row r="1840" spans="1:6" s="11" customFormat="1" ht="12.75" customHeight="1">
      <c r="A1840" s="36" t="s">
        <v>3788</v>
      </c>
      <c r="B1840" s="36" t="s">
        <v>3789</v>
      </c>
      <c r="C1840" s="37" t="s">
        <v>281</v>
      </c>
      <c r="D1840" s="22">
        <f t="shared" si="28"/>
        <v>65.82376069693933</v>
      </c>
      <c r="E1840" s="28" t="s">
        <v>6433</v>
      </c>
      <c r="F1840" s="24">
        <v>85.38</v>
      </c>
    </row>
    <row r="1841" spans="1:6" s="11" customFormat="1" ht="12.75" customHeight="1">
      <c r="A1841" s="36" t="s">
        <v>3790</v>
      </c>
      <c r="B1841" s="36" t="s">
        <v>3791</v>
      </c>
      <c r="C1841" s="37" t="s">
        <v>281</v>
      </c>
      <c r="D1841" s="22">
        <f t="shared" si="28"/>
        <v>348.46966309459566</v>
      </c>
      <c r="E1841" s="28" t="s">
        <v>6433</v>
      </c>
      <c r="F1841" s="24">
        <v>452</v>
      </c>
    </row>
    <row r="1842" spans="1:6" s="11" customFormat="1" ht="12.75" customHeight="1">
      <c r="A1842" s="36" t="s">
        <v>3792</v>
      </c>
      <c r="B1842" s="36" t="s">
        <v>3793</v>
      </c>
      <c r="C1842" s="37" t="s">
        <v>281</v>
      </c>
      <c r="D1842" s="22">
        <f t="shared" si="28"/>
        <v>53.46542286639426</v>
      </c>
      <c r="E1842" s="28" t="s">
        <v>6433</v>
      </c>
      <c r="F1842" s="24">
        <v>69.35</v>
      </c>
    </row>
    <row r="1843" spans="1:6" s="11" customFormat="1" ht="12.75" customHeight="1">
      <c r="A1843" s="36" t="s">
        <v>3794</v>
      </c>
      <c r="B1843" s="36" t="s">
        <v>3795</v>
      </c>
      <c r="C1843" s="37" t="s">
        <v>281</v>
      </c>
      <c r="D1843" s="22">
        <f t="shared" si="28"/>
        <v>568.8998535193895</v>
      </c>
      <c r="E1843" s="28" t="s">
        <v>6433</v>
      </c>
      <c r="F1843" s="24">
        <v>737.92</v>
      </c>
    </row>
    <row r="1844" spans="1:6" s="11" customFormat="1" ht="12.75" customHeight="1">
      <c r="A1844" s="36" t="s">
        <v>3796</v>
      </c>
      <c r="B1844" s="36" t="s">
        <v>3797</v>
      </c>
      <c r="C1844" s="37" t="s">
        <v>281</v>
      </c>
      <c r="D1844" s="22">
        <f t="shared" si="28"/>
        <v>259.1010716213091</v>
      </c>
      <c r="E1844" s="28" t="s">
        <v>6433</v>
      </c>
      <c r="F1844" s="24">
        <v>336.08</v>
      </c>
    </row>
    <row r="1845" spans="1:6" s="11" customFormat="1" ht="12.75" customHeight="1">
      <c r="A1845" s="36" t="s">
        <v>3798</v>
      </c>
      <c r="B1845" s="36" t="s">
        <v>3799</v>
      </c>
      <c r="C1845" s="37" t="s">
        <v>537</v>
      </c>
      <c r="D1845" s="22">
        <f t="shared" si="28"/>
        <v>366.35571659856606</v>
      </c>
      <c r="E1845" s="28" t="s">
        <v>6433</v>
      </c>
      <c r="F1845" s="24">
        <v>475.2</v>
      </c>
    </row>
    <row r="1846" spans="1:6" s="11" customFormat="1" ht="12.75" customHeight="1">
      <c r="A1846" s="36" t="s">
        <v>3800</v>
      </c>
      <c r="B1846" s="36" t="s">
        <v>3801</v>
      </c>
      <c r="C1846" s="37" t="s">
        <v>281</v>
      </c>
      <c r="D1846" s="22">
        <f t="shared" si="28"/>
        <v>16.097448153573357</v>
      </c>
      <c r="E1846" s="28" t="s">
        <v>6433</v>
      </c>
      <c r="F1846" s="24">
        <v>20.88</v>
      </c>
    </row>
    <row r="1847" spans="1:6" s="11" customFormat="1" ht="12.75" customHeight="1">
      <c r="A1847" s="36" t="s">
        <v>3802</v>
      </c>
      <c r="B1847" s="36" t="s">
        <v>3803</v>
      </c>
      <c r="C1847" s="37" t="s">
        <v>281</v>
      </c>
      <c r="D1847" s="22">
        <f t="shared" si="28"/>
        <v>259.1010716213091</v>
      </c>
      <c r="E1847" s="28" t="s">
        <v>6433</v>
      </c>
      <c r="F1847" s="24">
        <v>336.08</v>
      </c>
    </row>
    <row r="1848" spans="1:6" s="11" customFormat="1" ht="12.75" customHeight="1">
      <c r="A1848" s="36" t="s">
        <v>3804</v>
      </c>
      <c r="B1848" s="36" t="s">
        <v>3805</v>
      </c>
      <c r="C1848" s="37" t="s">
        <v>281</v>
      </c>
      <c r="D1848" s="22">
        <f t="shared" si="28"/>
        <v>259.1010716213091</v>
      </c>
      <c r="E1848" s="28" t="s">
        <v>6433</v>
      </c>
      <c r="F1848" s="24">
        <v>336.08</v>
      </c>
    </row>
    <row r="1849" spans="1:6" s="11" customFormat="1" ht="12.75" customHeight="1">
      <c r="A1849" s="36" t="s">
        <v>3806</v>
      </c>
      <c r="B1849" s="36" t="s">
        <v>3807</v>
      </c>
      <c r="C1849" s="37" t="s">
        <v>286</v>
      </c>
      <c r="D1849" s="22">
        <f t="shared" si="28"/>
        <v>12.073086115180018</v>
      </c>
      <c r="E1849" s="28" t="s">
        <v>6433</v>
      </c>
      <c r="F1849" s="24">
        <v>15.66</v>
      </c>
    </row>
    <row r="1850" spans="1:6" s="11" customFormat="1" ht="12.75" customHeight="1">
      <c r="A1850" s="36" t="s">
        <v>3808</v>
      </c>
      <c r="B1850" s="36" t="s">
        <v>3809</v>
      </c>
      <c r="C1850" s="37" t="s">
        <v>286</v>
      </c>
      <c r="D1850" s="22">
        <f t="shared" si="28"/>
        <v>24.146172230360037</v>
      </c>
      <c r="E1850" s="28" t="s">
        <v>6433</v>
      </c>
      <c r="F1850" s="24">
        <v>31.32</v>
      </c>
    </row>
    <row r="1851" spans="1:6" s="11" customFormat="1" ht="12.75" customHeight="1">
      <c r="A1851" s="36" t="s">
        <v>3810</v>
      </c>
      <c r="B1851" s="36" t="s">
        <v>3811</v>
      </c>
      <c r="C1851" s="37" t="s">
        <v>281</v>
      </c>
      <c r="D1851" s="22">
        <f t="shared" si="28"/>
        <v>20.1218101919667</v>
      </c>
      <c r="E1851" s="28" t="s">
        <v>6433</v>
      </c>
      <c r="F1851" s="24">
        <v>26.1</v>
      </c>
    </row>
    <row r="1852" spans="1:6" s="11" customFormat="1" ht="12.75" customHeight="1">
      <c r="A1852" s="36" t="s">
        <v>3812</v>
      </c>
      <c r="B1852" s="36" t="s">
        <v>449</v>
      </c>
      <c r="C1852" s="37" t="s">
        <v>286</v>
      </c>
      <c r="D1852" s="22">
        <f t="shared" si="28"/>
        <v>20.1218101919667</v>
      </c>
      <c r="E1852" s="28" t="s">
        <v>6433</v>
      </c>
      <c r="F1852" s="24">
        <v>26.1</v>
      </c>
    </row>
    <row r="1853" spans="1:6" s="11" customFormat="1" ht="12.75" customHeight="1">
      <c r="A1853" s="36" t="s">
        <v>3813</v>
      </c>
      <c r="B1853" s="36" t="s">
        <v>3814</v>
      </c>
      <c r="C1853" s="37" t="s">
        <v>281</v>
      </c>
      <c r="D1853" s="22">
        <f t="shared" si="28"/>
        <v>10.06090509598335</v>
      </c>
      <c r="E1853" s="28" t="s">
        <v>6433</v>
      </c>
      <c r="F1853" s="24">
        <v>13.05</v>
      </c>
    </row>
    <row r="1854" spans="1:6" s="11" customFormat="1" ht="12.75" customHeight="1">
      <c r="A1854" s="36" t="s">
        <v>3815</v>
      </c>
      <c r="B1854" s="36" t="s">
        <v>3816</v>
      </c>
      <c r="C1854" s="37" t="s">
        <v>286</v>
      </c>
      <c r="D1854" s="22">
        <f t="shared" si="28"/>
        <v>2.0121810191966696</v>
      </c>
      <c r="E1854" s="28" t="s">
        <v>6433</v>
      </c>
      <c r="F1854" s="24">
        <v>2.61</v>
      </c>
    </row>
    <row r="1855" spans="1:6" s="11" customFormat="1" ht="12.75" customHeight="1">
      <c r="A1855" s="36" t="s">
        <v>3817</v>
      </c>
      <c r="B1855" s="36" t="s">
        <v>3818</v>
      </c>
      <c r="C1855" s="37" t="s">
        <v>286</v>
      </c>
      <c r="D1855" s="22">
        <f t="shared" si="28"/>
        <v>4.024362038393339</v>
      </c>
      <c r="E1855" s="28" t="s">
        <v>6433</v>
      </c>
      <c r="F1855" s="24">
        <v>5.22</v>
      </c>
    </row>
    <row r="1856" spans="1:6" s="11" customFormat="1" ht="12.75" customHeight="1">
      <c r="A1856" s="36" t="s">
        <v>3819</v>
      </c>
      <c r="B1856" s="36" t="s">
        <v>3820</v>
      </c>
      <c r="C1856" s="37" t="s">
        <v>286</v>
      </c>
      <c r="D1856" s="22">
        <f t="shared" si="28"/>
        <v>1.2026829080255956</v>
      </c>
      <c r="E1856" s="28" t="s">
        <v>6433</v>
      </c>
      <c r="F1856" s="24">
        <v>1.56</v>
      </c>
    </row>
    <row r="1857" spans="1:6" s="11" customFormat="1" ht="12.75" customHeight="1">
      <c r="A1857" s="36" t="s">
        <v>3821</v>
      </c>
      <c r="B1857" s="36" t="s">
        <v>3822</v>
      </c>
      <c r="C1857" s="37" t="s">
        <v>286</v>
      </c>
      <c r="D1857" s="22">
        <f t="shared" si="28"/>
        <v>12.073086115180018</v>
      </c>
      <c r="E1857" s="28" t="s">
        <v>6433</v>
      </c>
      <c r="F1857" s="24">
        <v>15.66</v>
      </c>
    </row>
    <row r="1858" spans="1:6" s="11" customFormat="1" ht="12.75" customHeight="1">
      <c r="A1858" s="36" t="s">
        <v>3823</v>
      </c>
      <c r="B1858" s="36" t="s">
        <v>3824</v>
      </c>
      <c r="C1858" s="37" t="s">
        <v>281</v>
      </c>
      <c r="D1858" s="22">
        <f t="shared" si="28"/>
        <v>12.073086115180018</v>
      </c>
      <c r="E1858" s="28" t="s">
        <v>6433</v>
      </c>
      <c r="F1858" s="24">
        <v>15.66</v>
      </c>
    </row>
    <row r="1859" spans="1:6" s="11" customFormat="1" ht="12.75" customHeight="1">
      <c r="A1859" s="36" t="s">
        <v>3825</v>
      </c>
      <c r="B1859" s="36" t="s">
        <v>3826</v>
      </c>
      <c r="C1859" s="37" t="s">
        <v>401</v>
      </c>
      <c r="D1859" s="22">
        <f t="shared" si="28"/>
        <v>238.26998689384013</v>
      </c>
      <c r="E1859" s="28" t="s">
        <v>6433</v>
      </c>
      <c r="F1859" s="24">
        <v>309.06</v>
      </c>
    </row>
    <row r="1860" spans="1:6" s="11" customFormat="1" ht="12.75" customHeight="1">
      <c r="A1860" s="36" t="s">
        <v>3827</v>
      </c>
      <c r="B1860" s="36" t="s">
        <v>3828</v>
      </c>
      <c r="C1860" s="37" t="s">
        <v>281</v>
      </c>
      <c r="D1860" s="22">
        <f t="shared" si="28"/>
        <v>10.06090509598335</v>
      </c>
      <c r="E1860" s="28" t="s">
        <v>6433</v>
      </c>
      <c r="F1860" s="24">
        <v>13.05</v>
      </c>
    </row>
    <row r="1861" spans="1:6" s="11" customFormat="1" ht="12.75" customHeight="1">
      <c r="A1861" s="36" t="s">
        <v>3829</v>
      </c>
      <c r="B1861" s="36" t="s">
        <v>3830</v>
      </c>
      <c r="C1861" s="37" t="s">
        <v>537</v>
      </c>
      <c r="D1861" s="22">
        <f t="shared" si="28"/>
        <v>366.35571659856606</v>
      </c>
      <c r="E1861" s="28" t="s">
        <v>6433</v>
      </c>
      <c r="F1861" s="24">
        <v>475.2</v>
      </c>
    </row>
    <row r="1862" spans="1:6" s="11" customFormat="1" ht="12.75" customHeight="1">
      <c r="A1862" s="36" t="s">
        <v>3831</v>
      </c>
      <c r="B1862" s="36" t="s">
        <v>3832</v>
      </c>
      <c r="C1862" s="37" t="s">
        <v>281</v>
      </c>
      <c r="D1862" s="22">
        <f t="shared" si="28"/>
        <v>120.76169917508287</v>
      </c>
      <c r="E1862" s="28" t="s">
        <v>6433</v>
      </c>
      <c r="F1862" s="24">
        <v>156.64</v>
      </c>
    </row>
    <row r="1863" spans="1:6" s="11" customFormat="1" ht="12.75" customHeight="1">
      <c r="A1863" s="36" t="s">
        <v>3833</v>
      </c>
      <c r="B1863" s="36" t="s">
        <v>3834</v>
      </c>
      <c r="C1863" s="37" t="s">
        <v>281</v>
      </c>
      <c r="D1863" s="22">
        <f t="shared" si="28"/>
        <v>32.20260581296739</v>
      </c>
      <c r="E1863" s="28" t="s">
        <v>6433</v>
      </c>
      <c r="F1863" s="24">
        <v>41.77</v>
      </c>
    </row>
    <row r="1864" spans="1:6" s="11" customFormat="1" ht="12.75" customHeight="1">
      <c r="A1864" s="36" t="s">
        <v>3835</v>
      </c>
      <c r="B1864" s="36" t="s">
        <v>3836</v>
      </c>
      <c r="C1864" s="37" t="s">
        <v>281</v>
      </c>
      <c r="D1864" s="22">
        <f t="shared" si="28"/>
        <v>4.517770410916661</v>
      </c>
      <c r="E1864" s="28" t="s">
        <v>6433</v>
      </c>
      <c r="F1864" s="24">
        <v>5.86</v>
      </c>
    </row>
    <row r="1865" spans="1:6" s="11" customFormat="1" ht="12.75" customHeight="1">
      <c r="A1865" s="36" t="s">
        <v>3837</v>
      </c>
      <c r="B1865" s="36" t="s">
        <v>3838</v>
      </c>
      <c r="C1865" s="37" t="s">
        <v>281</v>
      </c>
      <c r="D1865" s="22">
        <f aca="true" t="shared" si="29" ref="D1865:D1928">F1865/$F$5</f>
        <v>40.25132988975407</v>
      </c>
      <c r="E1865" s="28" t="s">
        <v>6433</v>
      </c>
      <c r="F1865" s="24">
        <v>52.21</v>
      </c>
    </row>
    <row r="1866" spans="1:6" s="11" customFormat="1" ht="12.75" customHeight="1">
      <c r="A1866" s="36" t="s">
        <v>3839</v>
      </c>
      <c r="B1866" s="36" t="s">
        <v>3840</v>
      </c>
      <c r="C1866" s="37" t="s">
        <v>281</v>
      </c>
      <c r="D1866" s="22">
        <f t="shared" si="29"/>
        <v>80.51036928532882</v>
      </c>
      <c r="E1866" s="28" t="s">
        <v>6433</v>
      </c>
      <c r="F1866" s="24">
        <v>104.43</v>
      </c>
    </row>
    <row r="1867" spans="1:6" s="11" customFormat="1" ht="12.75" customHeight="1">
      <c r="A1867" s="36" t="s">
        <v>3841</v>
      </c>
      <c r="B1867" s="36" t="s">
        <v>3842</v>
      </c>
      <c r="C1867" s="37" t="s">
        <v>281</v>
      </c>
      <c r="D1867" s="22">
        <f t="shared" si="29"/>
        <v>60.380849587541434</v>
      </c>
      <c r="E1867" s="28" t="s">
        <v>6433</v>
      </c>
      <c r="F1867" s="24">
        <v>78.32</v>
      </c>
    </row>
    <row r="1868" spans="1:6" s="11" customFormat="1" ht="12.75" customHeight="1">
      <c r="A1868" s="36" t="s">
        <v>3843</v>
      </c>
      <c r="B1868" s="36" t="s">
        <v>3844</v>
      </c>
      <c r="C1868" s="37" t="s">
        <v>281</v>
      </c>
      <c r="D1868" s="22">
        <f t="shared" si="29"/>
        <v>259.1010716213091</v>
      </c>
      <c r="E1868" s="28" t="s">
        <v>6433</v>
      </c>
      <c r="F1868" s="24">
        <v>336.08</v>
      </c>
    </row>
    <row r="1869" spans="1:6" s="11" customFormat="1" ht="12.75" customHeight="1">
      <c r="A1869" s="36" t="s">
        <v>3845</v>
      </c>
      <c r="B1869" s="36" t="s">
        <v>3846</v>
      </c>
      <c r="C1869" s="37" t="s">
        <v>281</v>
      </c>
      <c r="D1869" s="22">
        <f t="shared" si="29"/>
        <v>259.1010716213091</v>
      </c>
      <c r="E1869" s="28" t="s">
        <v>6433</v>
      </c>
      <c r="F1869" s="24">
        <v>336.08</v>
      </c>
    </row>
    <row r="1870" spans="1:6" s="11" customFormat="1" ht="12.75" customHeight="1">
      <c r="A1870" s="36" t="s">
        <v>3847</v>
      </c>
      <c r="B1870" s="36" t="s">
        <v>3848</v>
      </c>
      <c r="C1870" s="37" t="s">
        <v>281</v>
      </c>
      <c r="D1870" s="22">
        <f t="shared" si="29"/>
        <v>259.1010716213091</v>
      </c>
      <c r="E1870" s="28" t="s">
        <v>6433</v>
      </c>
      <c r="F1870" s="24">
        <v>336.08</v>
      </c>
    </row>
    <row r="1871" spans="1:6" s="11" customFormat="1" ht="12.75" customHeight="1">
      <c r="A1871" s="36" t="s">
        <v>3849</v>
      </c>
      <c r="B1871" s="36" t="s">
        <v>3850</v>
      </c>
      <c r="C1871" s="37" t="s">
        <v>537</v>
      </c>
      <c r="D1871" s="22">
        <f t="shared" si="29"/>
        <v>366.35571659856606</v>
      </c>
      <c r="E1871" s="28" t="s">
        <v>6433</v>
      </c>
      <c r="F1871" s="24">
        <v>475.2</v>
      </c>
    </row>
    <row r="1872" spans="1:6" s="11" customFormat="1" ht="12.75" customHeight="1">
      <c r="A1872" s="36" t="s">
        <v>3851</v>
      </c>
      <c r="B1872" s="36" t="s">
        <v>3852</v>
      </c>
      <c r="C1872" s="37" t="s">
        <v>281</v>
      </c>
      <c r="D1872" s="22">
        <f t="shared" si="29"/>
        <v>40.25132988975407</v>
      </c>
      <c r="E1872" s="28" t="s">
        <v>6433</v>
      </c>
      <c r="F1872" s="24">
        <v>52.21</v>
      </c>
    </row>
    <row r="1873" spans="1:6" s="11" customFormat="1" ht="12.75" customHeight="1">
      <c r="A1873" s="36" t="s">
        <v>3853</v>
      </c>
      <c r="B1873" s="36" t="s">
        <v>3854</v>
      </c>
      <c r="C1873" s="37" t="s">
        <v>281</v>
      </c>
      <c r="D1873" s="22">
        <f t="shared" si="29"/>
        <v>161.02073857065764</v>
      </c>
      <c r="E1873" s="28" t="s">
        <v>6433</v>
      </c>
      <c r="F1873" s="24">
        <v>208.86</v>
      </c>
    </row>
    <row r="1874" spans="1:6" s="11" customFormat="1" ht="12.75" customHeight="1">
      <c r="A1874" s="36" t="s">
        <v>3855</v>
      </c>
      <c r="B1874" s="36" t="s">
        <v>3856</v>
      </c>
      <c r="C1874" s="37" t="s">
        <v>286</v>
      </c>
      <c r="D1874" s="22">
        <f t="shared" si="29"/>
        <v>8.048724076786678</v>
      </c>
      <c r="E1874" s="28" t="s">
        <v>6433</v>
      </c>
      <c r="F1874" s="24">
        <v>10.44</v>
      </c>
    </row>
    <row r="1875" spans="1:6" s="11" customFormat="1" ht="12.75" customHeight="1">
      <c r="A1875" s="36" t="s">
        <v>3857</v>
      </c>
      <c r="B1875" s="36" t="s">
        <v>3858</v>
      </c>
      <c r="C1875" s="37" t="s">
        <v>286</v>
      </c>
      <c r="D1875" s="22">
        <f t="shared" si="29"/>
        <v>20.1218101919667</v>
      </c>
      <c r="E1875" s="28" t="s">
        <v>6433</v>
      </c>
      <c r="F1875" s="24">
        <v>26.1</v>
      </c>
    </row>
    <row r="1876" spans="1:6" s="11" customFormat="1" ht="12.75" customHeight="1">
      <c r="A1876" s="36" t="s">
        <v>3859</v>
      </c>
      <c r="B1876" s="36" t="s">
        <v>3860</v>
      </c>
      <c r="C1876" s="37" t="s">
        <v>281</v>
      </c>
      <c r="D1876" s="22">
        <f t="shared" si="29"/>
        <v>8.048724076786678</v>
      </c>
      <c r="E1876" s="28" t="s">
        <v>6433</v>
      </c>
      <c r="F1876" s="24">
        <v>10.44</v>
      </c>
    </row>
    <row r="1877" spans="1:6" s="11" customFormat="1" ht="12.75" customHeight="1">
      <c r="A1877" s="36" t="s">
        <v>3861</v>
      </c>
      <c r="B1877" s="36" t="s">
        <v>3862</v>
      </c>
      <c r="C1877" s="37" t="s">
        <v>281</v>
      </c>
      <c r="D1877" s="22">
        <f t="shared" si="29"/>
        <v>40.25132988975407</v>
      </c>
      <c r="E1877" s="28" t="s">
        <v>6433</v>
      </c>
      <c r="F1877" s="24">
        <v>52.21</v>
      </c>
    </row>
    <row r="1878" spans="1:6" s="11" customFormat="1" ht="12.75" customHeight="1">
      <c r="A1878" s="36" t="s">
        <v>3863</v>
      </c>
      <c r="B1878" s="36" t="s">
        <v>3864</v>
      </c>
      <c r="C1878" s="37" t="s">
        <v>537</v>
      </c>
      <c r="D1878" s="22">
        <f t="shared" si="29"/>
        <v>366.35571659856606</v>
      </c>
      <c r="E1878" s="28" t="s">
        <v>6433</v>
      </c>
      <c r="F1878" s="24">
        <v>475.2</v>
      </c>
    </row>
    <row r="1879" spans="1:6" s="11" customFormat="1" ht="12.75" customHeight="1">
      <c r="A1879" s="36" t="s">
        <v>3865</v>
      </c>
      <c r="B1879" s="36" t="s">
        <v>3866</v>
      </c>
      <c r="C1879" s="37" t="s">
        <v>446</v>
      </c>
      <c r="D1879" s="22">
        <f t="shared" si="29"/>
        <v>11.548839719373989</v>
      </c>
      <c r="E1879" s="28" t="s">
        <v>6433</v>
      </c>
      <c r="F1879" s="24">
        <v>14.98</v>
      </c>
    </row>
    <row r="1880" spans="1:6" s="11" customFormat="1" ht="12.75" customHeight="1">
      <c r="A1880" s="36" t="s">
        <v>3867</v>
      </c>
      <c r="B1880" s="36" t="s">
        <v>3868</v>
      </c>
      <c r="C1880" s="37" t="s">
        <v>446</v>
      </c>
      <c r="D1880" s="22">
        <f t="shared" si="29"/>
        <v>11.903476987125126</v>
      </c>
      <c r="E1880" s="28" t="s">
        <v>6433</v>
      </c>
      <c r="F1880" s="24">
        <v>15.44</v>
      </c>
    </row>
    <row r="1881" spans="1:6" s="11" customFormat="1" ht="12.75" customHeight="1">
      <c r="A1881" s="36" t="s">
        <v>3869</v>
      </c>
      <c r="B1881" s="36" t="s">
        <v>3870</v>
      </c>
      <c r="C1881" s="37" t="s">
        <v>281</v>
      </c>
      <c r="D1881" s="22">
        <f t="shared" si="29"/>
        <v>69.2390717754992</v>
      </c>
      <c r="E1881" s="28" t="s">
        <v>6433</v>
      </c>
      <c r="F1881" s="24">
        <v>89.81</v>
      </c>
    </row>
    <row r="1882" spans="1:6" s="11" customFormat="1" ht="12.75" customHeight="1">
      <c r="A1882" s="36" t="s">
        <v>3871</v>
      </c>
      <c r="B1882" s="36" t="s">
        <v>3872</v>
      </c>
      <c r="C1882" s="37" t="s">
        <v>281</v>
      </c>
      <c r="D1882" s="22">
        <f t="shared" si="29"/>
        <v>582.152494025133</v>
      </c>
      <c r="E1882" s="28" t="s">
        <v>6433</v>
      </c>
      <c r="F1882" s="24">
        <v>755.11</v>
      </c>
    </row>
    <row r="1883" spans="1:6" s="11" customFormat="1" ht="12.75" customHeight="1">
      <c r="A1883" s="36" t="s">
        <v>349</v>
      </c>
      <c r="B1883" s="36" t="s">
        <v>3873</v>
      </c>
      <c r="C1883" s="37" t="s">
        <v>281</v>
      </c>
      <c r="D1883" s="22">
        <f t="shared" si="29"/>
        <v>298.65083648138153</v>
      </c>
      <c r="E1883" s="28" t="s">
        <v>6433</v>
      </c>
      <c r="F1883" s="24">
        <v>387.38</v>
      </c>
    </row>
    <row r="1884" spans="1:6" s="11" customFormat="1" ht="12.75" customHeight="1">
      <c r="A1884" s="36" t="s">
        <v>3874</v>
      </c>
      <c r="B1884" s="36" t="s">
        <v>3875</v>
      </c>
      <c r="C1884" s="37" t="s">
        <v>281</v>
      </c>
      <c r="D1884" s="22">
        <f t="shared" si="29"/>
        <v>294.62647444298824</v>
      </c>
      <c r="E1884" s="28" t="s">
        <v>6433</v>
      </c>
      <c r="F1884" s="24">
        <v>382.16</v>
      </c>
    </row>
    <row r="1885" spans="1:6" s="11" customFormat="1" ht="12.75" customHeight="1">
      <c r="A1885" s="36" t="s">
        <v>3876</v>
      </c>
      <c r="B1885" s="36" t="s">
        <v>3877</v>
      </c>
      <c r="C1885" s="37" t="s">
        <v>286</v>
      </c>
      <c r="D1885" s="22">
        <f t="shared" si="29"/>
        <v>28.417238455015035</v>
      </c>
      <c r="E1885" s="28" t="s">
        <v>6433</v>
      </c>
      <c r="F1885" s="24">
        <v>36.86</v>
      </c>
    </row>
    <row r="1886" spans="1:6" s="11" customFormat="1" ht="12.75" customHeight="1">
      <c r="A1886" s="36" t="s">
        <v>3878</v>
      </c>
      <c r="B1886" s="36" t="s">
        <v>3879</v>
      </c>
      <c r="C1886" s="37" t="s">
        <v>281</v>
      </c>
      <c r="D1886" s="22">
        <f t="shared" si="29"/>
        <v>68.07493639657699</v>
      </c>
      <c r="E1886" s="28" t="s">
        <v>6433</v>
      </c>
      <c r="F1886" s="24">
        <v>88.3</v>
      </c>
    </row>
    <row r="1887" spans="1:6" s="11" customFormat="1" ht="12.75" customHeight="1">
      <c r="A1887" s="36" t="s">
        <v>357</v>
      </c>
      <c r="B1887" s="36" t="s">
        <v>3880</v>
      </c>
      <c r="C1887" s="37" t="s">
        <v>281</v>
      </c>
      <c r="D1887" s="22">
        <f t="shared" si="29"/>
        <v>40.02775422095444</v>
      </c>
      <c r="E1887" s="28" t="s">
        <v>6433</v>
      </c>
      <c r="F1887" s="24">
        <v>51.92</v>
      </c>
    </row>
    <row r="1888" spans="1:6" s="11" customFormat="1" ht="12.75" customHeight="1">
      <c r="A1888" s="36" t="s">
        <v>3881</v>
      </c>
      <c r="B1888" s="36" t="s">
        <v>3882</v>
      </c>
      <c r="C1888" s="37" t="s">
        <v>281</v>
      </c>
      <c r="D1888" s="22">
        <f t="shared" si="29"/>
        <v>46.06429727854445</v>
      </c>
      <c r="E1888" s="28" t="s">
        <v>6433</v>
      </c>
      <c r="F1888" s="24">
        <v>59.75</v>
      </c>
    </row>
    <row r="1889" spans="1:6" s="11" customFormat="1" ht="12.75" customHeight="1">
      <c r="A1889" s="36" t="s">
        <v>366</v>
      </c>
      <c r="B1889" s="36" t="s">
        <v>3883</v>
      </c>
      <c r="C1889" s="37" t="s">
        <v>286</v>
      </c>
      <c r="D1889" s="22">
        <f t="shared" si="29"/>
        <v>49.417932310538895</v>
      </c>
      <c r="E1889" s="28" t="s">
        <v>6433</v>
      </c>
      <c r="F1889" s="24">
        <v>64.1</v>
      </c>
    </row>
    <row r="1890" spans="1:6" s="11" customFormat="1" ht="12.75" customHeight="1">
      <c r="A1890" s="36" t="s">
        <v>3884</v>
      </c>
      <c r="B1890" s="36" t="s">
        <v>3885</v>
      </c>
      <c r="C1890" s="37" t="s">
        <v>286</v>
      </c>
      <c r="D1890" s="22">
        <f t="shared" si="29"/>
        <v>70.31840259039396</v>
      </c>
      <c r="E1890" s="28" t="s">
        <v>6433</v>
      </c>
      <c r="F1890" s="24">
        <v>91.21</v>
      </c>
    </row>
    <row r="1891" spans="1:6" s="11" customFormat="1" ht="12.75" customHeight="1">
      <c r="A1891" s="36" t="s">
        <v>358</v>
      </c>
      <c r="B1891" s="36" t="s">
        <v>3886</v>
      </c>
      <c r="C1891" s="37" t="s">
        <v>281</v>
      </c>
      <c r="D1891" s="22">
        <f t="shared" si="29"/>
        <v>17.73186338755686</v>
      </c>
      <c r="E1891" s="28" t="s">
        <v>6433</v>
      </c>
      <c r="F1891" s="24">
        <v>23</v>
      </c>
    </row>
    <row r="1892" spans="1:6" s="11" customFormat="1" ht="12.75" customHeight="1">
      <c r="A1892" s="36" t="s">
        <v>3887</v>
      </c>
      <c r="B1892" s="36" t="s">
        <v>3888</v>
      </c>
      <c r="C1892" s="37" t="s">
        <v>281</v>
      </c>
      <c r="D1892" s="22">
        <f t="shared" si="29"/>
        <v>32.7345617145941</v>
      </c>
      <c r="E1892" s="28" t="s">
        <v>6433</v>
      </c>
      <c r="F1892" s="24">
        <v>42.46</v>
      </c>
    </row>
    <row r="1893" spans="1:6" s="11" customFormat="1" ht="12.75" customHeight="1">
      <c r="A1893" s="36" t="s">
        <v>354</v>
      </c>
      <c r="B1893" s="36" t="s">
        <v>3889</v>
      </c>
      <c r="C1893" s="37" t="s">
        <v>281</v>
      </c>
      <c r="D1893" s="22">
        <f t="shared" si="29"/>
        <v>395.73664328116564</v>
      </c>
      <c r="E1893" s="28" t="s">
        <v>6433</v>
      </c>
      <c r="F1893" s="24">
        <v>513.31</v>
      </c>
    </row>
    <row r="1894" spans="1:6" s="11" customFormat="1" ht="12.75" customHeight="1">
      <c r="A1894" s="36" t="s">
        <v>373</v>
      </c>
      <c r="B1894" s="36" t="s">
        <v>3890</v>
      </c>
      <c r="C1894" s="37" t="s">
        <v>281</v>
      </c>
      <c r="D1894" s="22">
        <f t="shared" si="29"/>
        <v>290.0932850204302</v>
      </c>
      <c r="E1894" s="28" t="s">
        <v>6433</v>
      </c>
      <c r="F1894" s="24">
        <v>376.28</v>
      </c>
    </row>
    <row r="1895" spans="1:6" s="11" customFormat="1" ht="12.75" customHeight="1">
      <c r="A1895" s="36" t="s">
        <v>355</v>
      </c>
      <c r="B1895" s="36" t="s">
        <v>3891</v>
      </c>
      <c r="C1895" s="37" t="s">
        <v>286</v>
      </c>
      <c r="D1895" s="22">
        <f t="shared" si="29"/>
        <v>131.76316398118882</v>
      </c>
      <c r="E1895" s="28" t="s">
        <v>6433</v>
      </c>
      <c r="F1895" s="24">
        <v>170.91</v>
      </c>
    </row>
    <row r="1896" spans="1:6" s="11" customFormat="1" ht="12.75" customHeight="1">
      <c r="A1896" s="36" t="s">
        <v>3892</v>
      </c>
      <c r="B1896" s="36" t="s">
        <v>3893</v>
      </c>
      <c r="C1896" s="37" t="s">
        <v>286</v>
      </c>
      <c r="D1896" s="22">
        <f t="shared" si="29"/>
        <v>145.57859841184182</v>
      </c>
      <c r="E1896" s="28" t="s">
        <v>6433</v>
      </c>
      <c r="F1896" s="24">
        <v>188.83</v>
      </c>
    </row>
    <row r="1897" spans="1:6" s="11" customFormat="1" ht="12.75" customHeight="1">
      <c r="A1897" s="36" t="s">
        <v>3894</v>
      </c>
      <c r="B1897" s="36" t="s">
        <v>3895</v>
      </c>
      <c r="C1897" s="37" t="s">
        <v>286</v>
      </c>
      <c r="D1897" s="22">
        <f t="shared" si="29"/>
        <v>44.56094364351245</v>
      </c>
      <c r="E1897" s="28" t="s">
        <v>6433</v>
      </c>
      <c r="F1897" s="24">
        <v>57.8</v>
      </c>
    </row>
    <row r="1898" spans="1:6" s="11" customFormat="1" ht="12.75" customHeight="1">
      <c r="A1898" s="36" t="s">
        <v>3896</v>
      </c>
      <c r="B1898" s="36" t="s">
        <v>3897</v>
      </c>
      <c r="C1898" s="37" t="s">
        <v>286</v>
      </c>
      <c r="D1898" s="22">
        <f t="shared" si="29"/>
        <v>49.456479839642284</v>
      </c>
      <c r="E1898" s="28" t="s">
        <v>6433</v>
      </c>
      <c r="F1898" s="24">
        <v>64.15</v>
      </c>
    </row>
    <row r="1899" spans="1:6" s="11" customFormat="1" ht="12.75" customHeight="1">
      <c r="A1899" s="36" t="s">
        <v>3898</v>
      </c>
      <c r="B1899" s="36" t="s">
        <v>3899</v>
      </c>
      <c r="C1899" s="37" t="s">
        <v>286</v>
      </c>
      <c r="D1899" s="22">
        <f t="shared" si="29"/>
        <v>62.73995836866857</v>
      </c>
      <c r="E1899" s="28" t="s">
        <v>6433</v>
      </c>
      <c r="F1899" s="24">
        <v>81.38</v>
      </c>
    </row>
    <row r="1900" spans="1:6" s="11" customFormat="1" ht="12.75" customHeight="1">
      <c r="A1900" s="36" t="s">
        <v>365</v>
      </c>
      <c r="B1900" s="36" t="s">
        <v>3900</v>
      </c>
      <c r="C1900" s="37" t="s">
        <v>281</v>
      </c>
      <c r="D1900" s="22">
        <f t="shared" si="29"/>
        <v>1312.620461028448</v>
      </c>
      <c r="E1900" s="28" t="s">
        <v>6433</v>
      </c>
      <c r="F1900" s="24">
        <v>1702.6</v>
      </c>
    </row>
    <row r="1901" spans="1:6" s="11" customFormat="1" ht="12.75" customHeight="1">
      <c r="A1901" s="36" t="s">
        <v>353</v>
      </c>
      <c r="B1901" s="36" t="s">
        <v>3901</v>
      </c>
      <c r="C1901" s="37" t="s">
        <v>281</v>
      </c>
      <c r="D1901" s="22">
        <f t="shared" si="29"/>
        <v>229.28070310693084</v>
      </c>
      <c r="E1901" s="28" t="s">
        <v>6433</v>
      </c>
      <c r="F1901" s="24">
        <v>297.4</v>
      </c>
    </row>
    <row r="1902" spans="1:6" s="11" customFormat="1" ht="12.75" customHeight="1">
      <c r="A1902" s="36" t="s">
        <v>3902</v>
      </c>
      <c r="B1902" s="36" t="s">
        <v>3903</v>
      </c>
      <c r="C1902" s="37" t="s">
        <v>281</v>
      </c>
      <c r="D1902" s="22">
        <f t="shared" si="29"/>
        <v>217.70102536427416</v>
      </c>
      <c r="E1902" s="28" t="s">
        <v>6433</v>
      </c>
      <c r="F1902" s="24">
        <v>282.38</v>
      </c>
    </row>
    <row r="1903" spans="1:6" s="11" customFormat="1" ht="12.75" customHeight="1">
      <c r="A1903" s="36" t="s">
        <v>3904</v>
      </c>
      <c r="B1903" s="36" t="s">
        <v>3905</v>
      </c>
      <c r="C1903" s="37" t="s">
        <v>281</v>
      </c>
      <c r="D1903" s="22">
        <f t="shared" si="29"/>
        <v>727.6617068845887</v>
      </c>
      <c r="E1903" s="28" t="s">
        <v>6433</v>
      </c>
      <c r="F1903" s="24">
        <v>943.85</v>
      </c>
    </row>
    <row r="1904" spans="1:6" s="11" customFormat="1" ht="12.75" customHeight="1">
      <c r="A1904" s="36" t="s">
        <v>3906</v>
      </c>
      <c r="B1904" s="36" t="s">
        <v>3907</v>
      </c>
      <c r="C1904" s="37" t="s">
        <v>281</v>
      </c>
      <c r="D1904" s="22">
        <f t="shared" si="29"/>
        <v>1362.7245393570272</v>
      </c>
      <c r="E1904" s="28" t="s">
        <v>6433</v>
      </c>
      <c r="F1904" s="24">
        <v>1767.59</v>
      </c>
    </row>
    <row r="1905" spans="1:6" s="11" customFormat="1" ht="12.75" customHeight="1">
      <c r="A1905" s="36" t="s">
        <v>3908</v>
      </c>
      <c r="B1905" s="36" t="s">
        <v>3909</v>
      </c>
      <c r="C1905" s="37" t="s">
        <v>281</v>
      </c>
      <c r="D1905" s="22">
        <f t="shared" si="29"/>
        <v>11400.701565029683</v>
      </c>
      <c r="E1905" s="28" t="s">
        <v>6433</v>
      </c>
      <c r="F1905" s="24">
        <v>14787.85</v>
      </c>
    </row>
    <row r="1906" spans="1:6" s="11" customFormat="1" ht="12.75" customHeight="1">
      <c r="A1906" s="36" t="s">
        <v>3910</v>
      </c>
      <c r="B1906" s="36" t="s">
        <v>3911</v>
      </c>
      <c r="C1906" s="37" t="s">
        <v>281</v>
      </c>
      <c r="D1906" s="22">
        <f t="shared" si="29"/>
        <v>885.8453473132373</v>
      </c>
      <c r="E1906" s="28" t="s">
        <v>6433</v>
      </c>
      <c r="F1906" s="24">
        <v>1149.03</v>
      </c>
    </row>
    <row r="1907" spans="1:6" s="11" customFormat="1" ht="12.75" customHeight="1">
      <c r="A1907" s="36" t="s">
        <v>3912</v>
      </c>
      <c r="B1907" s="36" t="s">
        <v>3913</v>
      </c>
      <c r="C1907" s="37" t="s">
        <v>281</v>
      </c>
      <c r="D1907" s="22">
        <f t="shared" si="29"/>
        <v>492.197980109475</v>
      </c>
      <c r="E1907" s="28" t="s">
        <v>6433</v>
      </c>
      <c r="F1907" s="24">
        <v>638.43</v>
      </c>
    </row>
    <row r="1908" spans="1:6" s="11" customFormat="1" ht="12.75" customHeight="1">
      <c r="A1908" s="36" t="s">
        <v>3914</v>
      </c>
      <c r="B1908" s="36" t="s">
        <v>3915</v>
      </c>
      <c r="C1908" s="37" t="s">
        <v>281</v>
      </c>
      <c r="D1908" s="22">
        <f t="shared" si="29"/>
        <v>2193.3389869709354</v>
      </c>
      <c r="E1908" s="28" t="s">
        <v>6433</v>
      </c>
      <c r="F1908" s="24">
        <v>2844.98</v>
      </c>
    </row>
    <row r="1909" spans="1:6" s="11" customFormat="1" ht="12.75" customHeight="1">
      <c r="A1909" s="36" t="s">
        <v>3916</v>
      </c>
      <c r="B1909" s="36" t="s">
        <v>3917</v>
      </c>
      <c r="C1909" s="37" t="s">
        <v>281</v>
      </c>
      <c r="D1909" s="22">
        <f t="shared" si="29"/>
        <v>186.3156271682985</v>
      </c>
      <c r="E1909" s="28" t="s">
        <v>6433</v>
      </c>
      <c r="F1909" s="24">
        <v>241.67</v>
      </c>
    </row>
    <row r="1910" spans="1:6" s="11" customFormat="1" ht="12.75" customHeight="1">
      <c r="A1910" s="36" t="s">
        <v>359</v>
      </c>
      <c r="B1910" s="36" t="s">
        <v>3918</v>
      </c>
      <c r="C1910" s="37" t="s">
        <v>281</v>
      </c>
      <c r="D1910" s="22">
        <f t="shared" si="29"/>
        <v>315.295659548223</v>
      </c>
      <c r="E1910" s="28" t="s">
        <v>6433</v>
      </c>
      <c r="F1910" s="24">
        <v>408.97</v>
      </c>
    </row>
    <row r="1911" spans="1:6" s="11" customFormat="1" ht="12.75" customHeight="1">
      <c r="A1911" s="36" t="s">
        <v>360</v>
      </c>
      <c r="B1911" s="36" t="s">
        <v>3919</v>
      </c>
      <c r="C1911" s="37" t="s">
        <v>1335</v>
      </c>
      <c r="D1911" s="22">
        <f t="shared" si="29"/>
        <v>389.74635725849976</v>
      </c>
      <c r="E1911" s="28" t="s">
        <v>6433</v>
      </c>
      <c r="F1911" s="24">
        <v>505.54</v>
      </c>
    </row>
    <row r="1912" spans="1:6" s="11" customFormat="1" ht="12.75" customHeight="1">
      <c r="A1912" s="36" t="s">
        <v>361</v>
      </c>
      <c r="B1912" s="36" t="s">
        <v>3920</v>
      </c>
      <c r="C1912" s="37" t="s">
        <v>281</v>
      </c>
      <c r="D1912" s="22">
        <f t="shared" si="29"/>
        <v>144.80764782977414</v>
      </c>
      <c r="E1912" s="28" t="s">
        <v>6433</v>
      </c>
      <c r="F1912" s="24">
        <v>187.83</v>
      </c>
    </row>
    <row r="1913" spans="1:6" s="11" customFormat="1" ht="12.75" customHeight="1">
      <c r="A1913" s="36" t="s">
        <v>350</v>
      </c>
      <c r="B1913" s="36" t="s">
        <v>3921</v>
      </c>
      <c r="C1913" s="37" t="s">
        <v>281</v>
      </c>
      <c r="D1913" s="22">
        <f t="shared" si="29"/>
        <v>66.56387325572432</v>
      </c>
      <c r="E1913" s="28" t="s">
        <v>6433</v>
      </c>
      <c r="F1913" s="24">
        <v>86.34</v>
      </c>
    </row>
    <row r="1914" spans="1:6" s="11" customFormat="1" ht="12.75" customHeight="1">
      <c r="A1914" s="36" t="s">
        <v>3922</v>
      </c>
      <c r="B1914" s="36" t="s">
        <v>3923</v>
      </c>
      <c r="C1914" s="37" t="s">
        <v>281</v>
      </c>
      <c r="D1914" s="22">
        <f t="shared" si="29"/>
        <v>206.26782823221035</v>
      </c>
      <c r="E1914" s="28" t="s">
        <v>6433</v>
      </c>
      <c r="F1914" s="24">
        <v>267.55</v>
      </c>
    </row>
    <row r="1915" spans="1:6" s="11" customFormat="1" ht="12.75" customHeight="1">
      <c r="A1915" s="36" t="s">
        <v>351</v>
      </c>
      <c r="B1915" s="36" t="s">
        <v>3924</v>
      </c>
      <c r="C1915" s="37" t="s">
        <v>281</v>
      </c>
      <c r="D1915" s="22">
        <f t="shared" si="29"/>
        <v>254.50620615218565</v>
      </c>
      <c r="E1915" s="28" t="s">
        <v>6433</v>
      </c>
      <c r="F1915" s="24">
        <v>330.12</v>
      </c>
    </row>
    <row r="1916" spans="1:6" s="11" customFormat="1" ht="12.75" customHeight="1">
      <c r="A1916" s="36" t="s">
        <v>352</v>
      </c>
      <c r="B1916" s="36" t="s">
        <v>3925</v>
      </c>
      <c r="C1916" s="37" t="s">
        <v>281</v>
      </c>
      <c r="D1916" s="22">
        <f t="shared" si="29"/>
        <v>49.74173155500733</v>
      </c>
      <c r="E1916" s="28" t="s">
        <v>6433</v>
      </c>
      <c r="F1916" s="24">
        <v>64.52</v>
      </c>
    </row>
    <row r="1917" spans="1:6" s="11" customFormat="1" ht="12.75" customHeight="1">
      <c r="A1917" s="36" t="s">
        <v>3926</v>
      </c>
      <c r="B1917" s="36" t="s">
        <v>3927</v>
      </c>
      <c r="C1917" s="37" t="s">
        <v>281</v>
      </c>
      <c r="D1917" s="22">
        <f t="shared" si="29"/>
        <v>556.7496723460026</v>
      </c>
      <c r="E1917" s="28" t="s">
        <v>6433</v>
      </c>
      <c r="F1917" s="24">
        <v>722.16</v>
      </c>
    </row>
    <row r="1918" spans="1:6" s="11" customFormat="1" ht="12.75" customHeight="1">
      <c r="A1918" s="36" t="s">
        <v>3928</v>
      </c>
      <c r="B1918" s="36" t="s">
        <v>3929</v>
      </c>
      <c r="C1918" s="37" t="s">
        <v>281</v>
      </c>
      <c r="D1918" s="22">
        <f t="shared" si="29"/>
        <v>556.7496723460026</v>
      </c>
      <c r="E1918" s="28" t="s">
        <v>6433</v>
      </c>
      <c r="F1918" s="24">
        <v>722.16</v>
      </c>
    </row>
    <row r="1919" spans="1:6" s="11" customFormat="1" ht="12.75" customHeight="1">
      <c r="A1919" s="36" t="s">
        <v>3930</v>
      </c>
      <c r="B1919" s="36" t="s">
        <v>3931</v>
      </c>
      <c r="C1919" s="37" t="s">
        <v>281</v>
      </c>
      <c r="D1919" s="22">
        <f t="shared" si="29"/>
        <v>6094.271837175237</v>
      </c>
      <c r="E1919" s="28" t="s">
        <v>6433</v>
      </c>
      <c r="F1919" s="24">
        <v>7904.88</v>
      </c>
    </row>
    <row r="1920" spans="1:6" s="11" customFormat="1" ht="12.75" customHeight="1">
      <c r="A1920" s="36" t="s">
        <v>3932</v>
      </c>
      <c r="B1920" s="36" t="s">
        <v>3933</v>
      </c>
      <c r="C1920" s="37" t="s">
        <v>281</v>
      </c>
      <c r="D1920" s="22">
        <f t="shared" si="29"/>
        <v>9181.42780047799</v>
      </c>
      <c r="E1920" s="28" t="s">
        <v>6433</v>
      </c>
      <c r="F1920" s="24">
        <v>11909.23</v>
      </c>
    </row>
    <row r="1921" spans="1:6" s="11" customFormat="1" ht="12.75" customHeight="1">
      <c r="A1921" s="36" t="s">
        <v>3934</v>
      </c>
      <c r="B1921" s="36" t="s">
        <v>3935</v>
      </c>
      <c r="C1921" s="37" t="s">
        <v>281</v>
      </c>
      <c r="D1921" s="22">
        <f t="shared" si="29"/>
        <v>9949.31770873487</v>
      </c>
      <c r="E1921" s="28" t="s">
        <v>6433</v>
      </c>
      <c r="F1921" s="24">
        <v>12905.26</v>
      </c>
    </row>
    <row r="1922" spans="1:6" s="11" customFormat="1" ht="12.75" customHeight="1">
      <c r="A1922" s="36" t="s">
        <v>3936</v>
      </c>
      <c r="B1922" s="36" t="s">
        <v>3937</v>
      </c>
      <c r="C1922" s="37" t="s">
        <v>281</v>
      </c>
      <c r="D1922" s="22">
        <f t="shared" si="29"/>
        <v>9807.092745355023</v>
      </c>
      <c r="E1922" s="28" t="s">
        <v>6433</v>
      </c>
      <c r="F1922" s="24">
        <v>12720.78</v>
      </c>
    </row>
    <row r="1923" spans="1:6" s="11" customFormat="1" ht="12.75" customHeight="1">
      <c r="A1923" s="36" t="s">
        <v>3938</v>
      </c>
      <c r="B1923" s="36" t="s">
        <v>3939</v>
      </c>
      <c r="C1923" s="37" t="s">
        <v>281</v>
      </c>
      <c r="D1923" s="22">
        <f t="shared" si="29"/>
        <v>12283.979646904634</v>
      </c>
      <c r="E1923" s="28" t="s">
        <v>6433</v>
      </c>
      <c r="F1923" s="24">
        <v>15933.55</v>
      </c>
    </row>
    <row r="1924" spans="1:6" s="11" customFormat="1" ht="12.75" customHeight="1">
      <c r="A1924" s="36" t="s">
        <v>3940</v>
      </c>
      <c r="B1924" s="36" t="s">
        <v>3941</v>
      </c>
      <c r="C1924" s="37" t="s">
        <v>281</v>
      </c>
      <c r="D1924" s="22">
        <f t="shared" si="29"/>
        <v>16981.99830390872</v>
      </c>
      <c r="E1924" s="28" t="s">
        <v>6433</v>
      </c>
      <c r="F1924" s="24">
        <v>22027.35</v>
      </c>
    </row>
    <row r="1925" spans="1:6" s="11" customFormat="1" ht="12.75" customHeight="1">
      <c r="A1925" s="36" t="s">
        <v>362</v>
      </c>
      <c r="B1925" s="36" t="s">
        <v>3942</v>
      </c>
      <c r="C1925" s="37" t="s">
        <v>281</v>
      </c>
      <c r="D1925" s="22">
        <f t="shared" si="29"/>
        <v>19345.594017423482</v>
      </c>
      <c r="E1925" s="28" t="s">
        <v>6433</v>
      </c>
      <c r="F1925" s="24">
        <v>25093.17</v>
      </c>
    </row>
    <row r="1926" spans="1:6" s="11" customFormat="1" ht="12.75" customHeight="1">
      <c r="A1926" s="36" t="s">
        <v>3943</v>
      </c>
      <c r="B1926" s="36" t="s">
        <v>3944</v>
      </c>
      <c r="C1926" s="37" t="s">
        <v>281</v>
      </c>
      <c r="D1926" s="22">
        <f t="shared" si="29"/>
        <v>33868.56063526328</v>
      </c>
      <c r="E1926" s="28" t="s">
        <v>6433</v>
      </c>
      <c r="F1926" s="24">
        <v>43930.91</v>
      </c>
    </row>
    <row r="1927" spans="1:6" s="11" customFormat="1" ht="12.75" customHeight="1">
      <c r="A1927" s="36" t="s">
        <v>3945</v>
      </c>
      <c r="B1927" s="36" t="s">
        <v>3946</v>
      </c>
      <c r="C1927" s="37" t="s">
        <v>281</v>
      </c>
      <c r="D1927" s="22">
        <f t="shared" si="29"/>
        <v>231.58584534731324</v>
      </c>
      <c r="E1927" s="28" t="s">
        <v>6433</v>
      </c>
      <c r="F1927" s="24">
        <v>300.39</v>
      </c>
    </row>
    <row r="1928" spans="1:6" s="11" customFormat="1" ht="12.75" customHeight="1">
      <c r="A1928" s="36" t="s">
        <v>3947</v>
      </c>
      <c r="B1928" s="36" t="s">
        <v>3948</v>
      </c>
      <c r="C1928" s="37" t="s">
        <v>281</v>
      </c>
      <c r="D1928" s="22">
        <f t="shared" si="29"/>
        <v>828.8489707809729</v>
      </c>
      <c r="E1928" s="28" t="s">
        <v>6433</v>
      </c>
      <c r="F1928" s="24">
        <v>1075.1</v>
      </c>
    </row>
    <row r="1929" spans="1:6" s="11" customFormat="1" ht="12.75" customHeight="1">
      <c r="A1929" s="36" t="s">
        <v>3949</v>
      </c>
      <c r="B1929" s="36" t="s">
        <v>3950</v>
      </c>
      <c r="C1929" s="37" t="s">
        <v>281</v>
      </c>
      <c r="D1929" s="22">
        <f aca="true" t="shared" si="30" ref="D1929:D1992">F1929/$F$5</f>
        <v>546.7504432965848</v>
      </c>
      <c r="E1929" s="28" t="s">
        <v>6433</v>
      </c>
      <c r="F1929" s="24">
        <v>709.19</v>
      </c>
    </row>
    <row r="1930" spans="1:6" s="11" customFormat="1" ht="12.75" customHeight="1">
      <c r="A1930" s="36" t="s">
        <v>3951</v>
      </c>
      <c r="B1930" s="36" t="s">
        <v>3952</v>
      </c>
      <c r="C1930" s="37" t="s">
        <v>281</v>
      </c>
      <c r="D1930" s="22">
        <f t="shared" si="30"/>
        <v>586.6162978953049</v>
      </c>
      <c r="E1930" s="28" t="s">
        <v>6433</v>
      </c>
      <c r="F1930" s="24">
        <v>760.9</v>
      </c>
    </row>
    <row r="1931" spans="1:6" s="11" customFormat="1" ht="12.75" customHeight="1">
      <c r="A1931" s="36" t="s">
        <v>3953</v>
      </c>
      <c r="B1931" s="36" t="s">
        <v>3954</v>
      </c>
      <c r="C1931" s="37" t="s">
        <v>281</v>
      </c>
      <c r="D1931" s="22">
        <f t="shared" si="30"/>
        <v>975.0212011410069</v>
      </c>
      <c r="E1931" s="28" t="s">
        <v>6433</v>
      </c>
      <c r="F1931" s="24">
        <v>1264.7</v>
      </c>
    </row>
    <row r="1932" spans="1:6" s="11" customFormat="1" ht="12.75" customHeight="1">
      <c r="A1932" s="36" t="s">
        <v>3955</v>
      </c>
      <c r="B1932" s="36" t="s">
        <v>3956</v>
      </c>
      <c r="C1932" s="37" t="s">
        <v>281</v>
      </c>
      <c r="D1932" s="22">
        <f t="shared" si="30"/>
        <v>1274.4506977102767</v>
      </c>
      <c r="E1932" s="28" t="s">
        <v>6433</v>
      </c>
      <c r="F1932" s="24">
        <v>1653.09</v>
      </c>
    </row>
    <row r="1933" spans="1:6" s="11" customFormat="1" ht="12.75" customHeight="1">
      <c r="A1933" s="36" t="s">
        <v>363</v>
      </c>
      <c r="B1933" s="36" t="s">
        <v>3957</v>
      </c>
      <c r="C1933" s="37" t="s">
        <v>281</v>
      </c>
      <c r="D1933" s="22">
        <f t="shared" si="30"/>
        <v>44.59949117261584</v>
      </c>
      <c r="E1933" s="28" t="s">
        <v>6433</v>
      </c>
      <c r="F1933" s="24">
        <v>57.85</v>
      </c>
    </row>
    <row r="1934" spans="1:6" s="11" customFormat="1" ht="12.75" customHeight="1">
      <c r="A1934" s="36" t="s">
        <v>364</v>
      </c>
      <c r="B1934" s="36" t="s">
        <v>3958</v>
      </c>
      <c r="C1934" s="37" t="s">
        <v>537</v>
      </c>
      <c r="D1934" s="22">
        <f t="shared" si="30"/>
        <v>366.35571659856606</v>
      </c>
      <c r="E1934" s="28" t="s">
        <v>6433</v>
      </c>
      <c r="F1934" s="24">
        <v>475.2</v>
      </c>
    </row>
    <row r="1935" spans="1:6" s="11" customFormat="1" ht="12.75" customHeight="1">
      <c r="A1935" s="36" t="s">
        <v>3959</v>
      </c>
      <c r="B1935" s="36" t="s">
        <v>3960</v>
      </c>
      <c r="C1935" s="37" t="s">
        <v>281</v>
      </c>
      <c r="D1935" s="22">
        <f t="shared" si="30"/>
        <v>1060.3577210700796</v>
      </c>
      <c r="E1935" s="28" t="s">
        <v>6433</v>
      </c>
      <c r="F1935" s="24">
        <v>1375.39</v>
      </c>
    </row>
    <row r="1936" spans="1:6" s="11" customFormat="1" ht="12.75" customHeight="1">
      <c r="A1936" s="36" t="s">
        <v>3961</v>
      </c>
      <c r="B1936" s="36" t="s">
        <v>3962</v>
      </c>
      <c r="C1936" s="37" t="s">
        <v>281</v>
      </c>
      <c r="D1936" s="22">
        <f t="shared" si="30"/>
        <v>19.959910569732482</v>
      </c>
      <c r="E1936" s="28" t="s">
        <v>6433</v>
      </c>
      <c r="F1936" s="24">
        <v>25.89</v>
      </c>
    </row>
    <row r="1937" spans="1:6" s="11" customFormat="1" ht="12.75" customHeight="1">
      <c r="A1937" s="36" t="s">
        <v>3963</v>
      </c>
      <c r="B1937" s="36" t="s">
        <v>3964</v>
      </c>
      <c r="C1937" s="37" t="s">
        <v>281</v>
      </c>
      <c r="D1937" s="22">
        <f t="shared" si="30"/>
        <v>19.36627862154036</v>
      </c>
      <c r="E1937" s="28" t="s">
        <v>6433</v>
      </c>
      <c r="F1937" s="24">
        <v>25.12</v>
      </c>
    </row>
    <row r="1938" spans="1:6" s="11" customFormat="1" ht="12.75" customHeight="1">
      <c r="A1938" s="36" t="s">
        <v>3965</v>
      </c>
      <c r="B1938" s="36" t="s">
        <v>3966</v>
      </c>
      <c r="C1938" s="37" t="s">
        <v>281</v>
      </c>
      <c r="D1938" s="22">
        <f t="shared" si="30"/>
        <v>27.885282553388333</v>
      </c>
      <c r="E1938" s="28" t="s">
        <v>6433</v>
      </c>
      <c r="F1938" s="24">
        <v>36.17</v>
      </c>
    </row>
    <row r="1939" spans="1:6" s="11" customFormat="1" ht="12.75" customHeight="1">
      <c r="A1939" s="36" t="s">
        <v>3967</v>
      </c>
      <c r="B1939" s="36" t="s">
        <v>3968</v>
      </c>
      <c r="C1939" s="37" t="s">
        <v>281</v>
      </c>
      <c r="D1939" s="22">
        <f t="shared" si="30"/>
        <v>35.98026366509907</v>
      </c>
      <c r="E1939" s="28" t="s">
        <v>6433</v>
      </c>
      <c r="F1939" s="24">
        <v>46.67</v>
      </c>
    </row>
    <row r="1940" spans="1:6" s="11" customFormat="1" ht="12.75" customHeight="1">
      <c r="A1940" s="36" t="s">
        <v>3969</v>
      </c>
      <c r="B1940" s="36" t="s">
        <v>3970</v>
      </c>
      <c r="C1940" s="37" t="s">
        <v>281</v>
      </c>
      <c r="D1940" s="22">
        <f t="shared" si="30"/>
        <v>11.309845038933005</v>
      </c>
      <c r="E1940" s="28" t="s">
        <v>6433</v>
      </c>
      <c r="F1940" s="24">
        <v>14.67</v>
      </c>
    </row>
    <row r="1941" spans="1:6" s="11" customFormat="1" ht="12.75" customHeight="1">
      <c r="A1941" s="36" t="s">
        <v>212</v>
      </c>
      <c r="B1941" s="36" t="s">
        <v>3971</v>
      </c>
      <c r="C1941" s="37" t="s">
        <v>281</v>
      </c>
      <c r="D1941" s="22">
        <f t="shared" si="30"/>
        <v>13.198673964998845</v>
      </c>
      <c r="E1941" s="28" t="s">
        <v>6433</v>
      </c>
      <c r="F1941" s="24">
        <v>17.12</v>
      </c>
    </row>
    <row r="1942" spans="1:6" s="11" customFormat="1" ht="12.75" customHeight="1">
      <c r="A1942" s="36" t="s">
        <v>3972</v>
      </c>
      <c r="B1942" s="36" t="s">
        <v>3973</v>
      </c>
      <c r="C1942" s="37" t="s">
        <v>281</v>
      </c>
      <c r="D1942" s="22">
        <f t="shared" si="30"/>
        <v>6.792074628016345</v>
      </c>
      <c r="E1942" s="28" t="s">
        <v>6433</v>
      </c>
      <c r="F1942" s="24">
        <v>8.81</v>
      </c>
    </row>
    <row r="1943" spans="1:6" s="11" customFormat="1" ht="12.75" customHeight="1">
      <c r="A1943" s="36" t="s">
        <v>3974</v>
      </c>
      <c r="B1943" s="36" t="s">
        <v>3975</v>
      </c>
      <c r="C1943" s="37" t="s">
        <v>281</v>
      </c>
      <c r="D1943" s="22">
        <f t="shared" si="30"/>
        <v>15.711972862539511</v>
      </c>
      <c r="E1943" s="28" t="s">
        <v>6433</v>
      </c>
      <c r="F1943" s="24">
        <v>20.38</v>
      </c>
    </row>
    <row r="1944" spans="1:6" s="11" customFormat="1" ht="12.75" customHeight="1">
      <c r="A1944" s="36" t="s">
        <v>3976</v>
      </c>
      <c r="B1944" s="36" t="s">
        <v>3977</v>
      </c>
      <c r="C1944" s="37" t="s">
        <v>281</v>
      </c>
      <c r="D1944" s="22">
        <f t="shared" si="30"/>
        <v>16.822141700716987</v>
      </c>
      <c r="E1944" s="28" t="s">
        <v>6433</v>
      </c>
      <c r="F1944" s="24">
        <v>21.82</v>
      </c>
    </row>
    <row r="1945" spans="1:6" s="11" customFormat="1" ht="12.75" customHeight="1">
      <c r="A1945" s="36" t="s">
        <v>3978</v>
      </c>
      <c r="B1945" s="36" t="s">
        <v>3979</v>
      </c>
      <c r="C1945" s="37" t="s">
        <v>281</v>
      </c>
      <c r="D1945" s="22">
        <f t="shared" si="30"/>
        <v>16.91465577056511</v>
      </c>
      <c r="E1945" s="28" t="s">
        <v>6433</v>
      </c>
      <c r="F1945" s="24">
        <v>21.94</v>
      </c>
    </row>
    <row r="1946" spans="1:6" s="11" customFormat="1" ht="12.75" customHeight="1">
      <c r="A1946" s="36" t="s">
        <v>3980</v>
      </c>
      <c r="B1946" s="36" t="s">
        <v>3981</v>
      </c>
      <c r="C1946" s="37" t="s">
        <v>281</v>
      </c>
      <c r="D1946" s="22">
        <f t="shared" si="30"/>
        <v>20.969855832241155</v>
      </c>
      <c r="E1946" s="28" t="s">
        <v>6433</v>
      </c>
      <c r="F1946" s="24">
        <v>27.2</v>
      </c>
    </row>
    <row r="1947" spans="1:6" s="11" customFormat="1" ht="12.75" customHeight="1">
      <c r="A1947" s="36" t="s">
        <v>367</v>
      </c>
      <c r="B1947" s="36" t="s">
        <v>3982</v>
      </c>
      <c r="C1947" s="37" t="s">
        <v>281</v>
      </c>
      <c r="D1947" s="22">
        <f t="shared" si="30"/>
        <v>23.629635340374683</v>
      </c>
      <c r="E1947" s="28" t="s">
        <v>6433</v>
      </c>
      <c r="F1947" s="24">
        <v>30.65</v>
      </c>
    </row>
    <row r="1948" spans="1:6" s="11" customFormat="1" ht="12.75" customHeight="1">
      <c r="A1948" s="36" t="s">
        <v>3983</v>
      </c>
      <c r="B1948" s="36" t="s">
        <v>3984</v>
      </c>
      <c r="C1948" s="37" t="s">
        <v>281</v>
      </c>
      <c r="D1948" s="22">
        <f t="shared" si="30"/>
        <v>23.490864235602498</v>
      </c>
      <c r="E1948" s="28" t="s">
        <v>6433</v>
      </c>
      <c r="F1948" s="24">
        <v>30.47</v>
      </c>
    </row>
    <row r="1949" spans="1:6" s="11" customFormat="1" ht="12.75" customHeight="1">
      <c r="A1949" s="36" t="s">
        <v>3985</v>
      </c>
      <c r="B1949" s="36" t="s">
        <v>3986</v>
      </c>
      <c r="C1949" s="37" t="s">
        <v>281</v>
      </c>
      <c r="D1949" s="22">
        <f t="shared" si="30"/>
        <v>26.798242232672887</v>
      </c>
      <c r="E1949" s="28" t="s">
        <v>6433</v>
      </c>
      <c r="F1949" s="24">
        <v>34.76</v>
      </c>
    </row>
    <row r="1950" spans="1:6" s="11" customFormat="1" ht="12.75" customHeight="1">
      <c r="A1950" s="36" t="s">
        <v>3987</v>
      </c>
      <c r="B1950" s="36" t="s">
        <v>3988</v>
      </c>
      <c r="C1950" s="37" t="s">
        <v>281</v>
      </c>
      <c r="D1950" s="22">
        <f t="shared" si="30"/>
        <v>36.34261043867088</v>
      </c>
      <c r="E1950" s="28" t="s">
        <v>6433</v>
      </c>
      <c r="F1950" s="24">
        <v>47.14</v>
      </c>
    </row>
    <row r="1951" spans="1:6" s="11" customFormat="1" ht="12.75" customHeight="1">
      <c r="A1951" s="36" t="s">
        <v>3989</v>
      </c>
      <c r="B1951" s="36" t="s">
        <v>3990</v>
      </c>
      <c r="C1951" s="37" t="s">
        <v>281</v>
      </c>
      <c r="D1951" s="22">
        <f t="shared" si="30"/>
        <v>36.29635340374682</v>
      </c>
      <c r="E1951" s="28" t="s">
        <v>6433</v>
      </c>
      <c r="F1951" s="24">
        <v>47.08</v>
      </c>
    </row>
    <row r="1952" spans="1:6" s="11" customFormat="1" ht="12.75" customHeight="1">
      <c r="A1952" s="36" t="s">
        <v>3991</v>
      </c>
      <c r="B1952" s="36" t="s">
        <v>3992</v>
      </c>
      <c r="C1952" s="37" t="s">
        <v>281</v>
      </c>
      <c r="D1952" s="22">
        <f t="shared" si="30"/>
        <v>40.43635802945032</v>
      </c>
      <c r="E1952" s="28" t="s">
        <v>6433</v>
      </c>
      <c r="F1952" s="24">
        <v>52.45</v>
      </c>
    </row>
    <row r="1953" spans="1:6" s="11" customFormat="1" ht="12.75" customHeight="1">
      <c r="A1953" s="36" t="s">
        <v>3993</v>
      </c>
      <c r="B1953" s="36" t="s">
        <v>3994</v>
      </c>
      <c r="C1953" s="37" t="s">
        <v>281</v>
      </c>
      <c r="D1953" s="22">
        <f t="shared" si="30"/>
        <v>43.620383933389874</v>
      </c>
      <c r="E1953" s="28" t="s">
        <v>6433</v>
      </c>
      <c r="F1953" s="24">
        <v>56.58</v>
      </c>
    </row>
    <row r="1954" spans="1:6" s="11" customFormat="1" ht="12.75" customHeight="1">
      <c r="A1954" s="36" t="s">
        <v>3995</v>
      </c>
      <c r="B1954" s="36" t="s">
        <v>3996</v>
      </c>
      <c r="C1954" s="37" t="s">
        <v>401</v>
      </c>
      <c r="D1954" s="22">
        <f t="shared" si="30"/>
        <v>195.6055816822142</v>
      </c>
      <c r="E1954" s="28" t="s">
        <v>6433</v>
      </c>
      <c r="F1954" s="24">
        <v>253.72</v>
      </c>
    </row>
    <row r="1955" spans="1:6" s="11" customFormat="1" ht="12.75" customHeight="1">
      <c r="A1955" s="36" t="s">
        <v>3997</v>
      </c>
      <c r="B1955" s="36" t="s">
        <v>3998</v>
      </c>
      <c r="C1955" s="37" t="s">
        <v>281</v>
      </c>
      <c r="D1955" s="22">
        <f t="shared" si="30"/>
        <v>47.08966155269447</v>
      </c>
      <c r="E1955" s="28" t="s">
        <v>6433</v>
      </c>
      <c r="F1955" s="24">
        <v>61.08</v>
      </c>
    </row>
    <row r="1956" spans="1:6" s="11" customFormat="1" ht="12.75" customHeight="1">
      <c r="A1956" s="36" t="s">
        <v>3999</v>
      </c>
      <c r="B1956" s="36" t="s">
        <v>4000</v>
      </c>
      <c r="C1956" s="37" t="s">
        <v>281</v>
      </c>
      <c r="D1956" s="22">
        <f t="shared" si="30"/>
        <v>277.0873487009483</v>
      </c>
      <c r="E1956" s="28" t="s">
        <v>6433</v>
      </c>
      <c r="F1956" s="24">
        <v>359.41</v>
      </c>
    </row>
    <row r="1957" spans="1:6" s="11" customFormat="1" ht="12.75" customHeight="1">
      <c r="A1957" s="36" t="s">
        <v>4001</v>
      </c>
      <c r="B1957" s="36" t="s">
        <v>4002</v>
      </c>
      <c r="C1957" s="37" t="s">
        <v>281</v>
      </c>
      <c r="D1957" s="22">
        <f t="shared" si="30"/>
        <v>402.03530953665876</v>
      </c>
      <c r="E1957" s="28" t="s">
        <v>6433</v>
      </c>
      <c r="F1957" s="24">
        <v>521.48</v>
      </c>
    </row>
    <row r="1958" spans="1:6" s="11" customFormat="1" ht="12.75" customHeight="1">
      <c r="A1958" s="36" t="s">
        <v>4003</v>
      </c>
      <c r="B1958" s="36" t="s">
        <v>4004</v>
      </c>
      <c r="C1958" s="37" t="s">
        <v>281</v>
      </c>
      <c r="D1958" s="22">
        <f t="shared" si="30"/>
        <v>917.9785675738186</v>
      </c>
      <c r="E1958" s="28" t="s">
        <v>6433</v>
      </c>
      <c r="F1958" s="24">
        <v>1190.71</v>
      </c>
    </row>
    <row r="1959" spans="1:6" s="11" customFormat="1" ht="12.75" customHeight="1">
      <c r="A1959" s="36" t="s">
        <v>4005</v>
      </c>
      <c r="B1959" s="36" t="s">
        <v>4006</v>
      </c>
      <c r="C1959" s="37" t="s">
        <v>281</v>
      </c>
      <c r="D1959" s="22">
        <f t="shared" si="30"/>
        <v>1926.1198057204533</v>
      </c>
      <c r="E1959" s="28" t="s">
        <v>6433</v>
      </c>
      <c r="F1959" s="24">
        <v>2498.37</v>
      </c>
    </row>
    <row r="1960" spans="1:6" s="11" customFormat="1" ht="12.75" customHeight="1">
      <c r="A1960" s="36" t="s">
        <v>4007</v>
      </c>
      <c r="B1960" s="36" t="s">
        <v>4008</v>
      </c>
      <c r="C1960" s="37" t="s">
        <v>281</v>
      </c>
      <c r="D1960" s="22">
        <f t="shared" si="30"/>
        <v>273.29427183717524</v>
      </c>
      <c r="E1960" s="28" t="s">
        <v>6433</v>
      </c>
      <c r="F1960" s="24">
        <v>354.49</v>
      </c>
    </row>
    <row r="1961" spans="1:6" s="11" customFormat="1" ht="12.75" customHeight="1">
      <c r="A1961" s="36" t="s">
        <v>4009</v>
      </c>
      <c r="B1961" s="36" t="s">
        <v>4010</v>
      </c>
      <c r="C1961" s="37" t="s">
        <v>281</v>
      </c>
      <c r="D1961" s="22">
        <f t="shared" si="30"/>
        <v>580.1171844884743</v>
      </c>
      <c r="E1961" s="28" t="s">
        <v>6433</v>
      </c>
      <c r="F1961" s="24">
        <v>752.47</v>
      </c>
    </row>
    <row r="1962" spans="1:6" s="11" customFormat="1" ht="12.75" customHeight="1">
      <c r="A1962" s="36" t="s">
        <v>4011</v>
      </c>
      <c r="B1962" s="36" t="s">
        <v>4012</v>
      </c>
      <c r="C1962" s="37" t="s">
        <v>281</v>
      </c>
      <c r="D1962" s="22">
        <f t="shared" si="30"/>
        <v>811.6953203299669</v>
      </c>
      <c r="E1962" s="28" t="s">
        <v>6433</v>
      </c>
      <c r="F1962" s="24">
        <v>1052.85</v>
      </c>
    </row>
    <row r="1963" spans="1:6" s="11" customFormat="1" ht="12.75" customHeight="1">
      <c r="A1963" s="36" t="s">
        <v>4013</v>
      </c>
      <c r="B1963" s="36" t="s">
        <v>4014</v>
      </c>
      <c r="C1963" s="37" t="s">
        <v>281</v>
      </c>
      <c r="D1963" s="22">
        <f t="shared" si="30"/>
        <v>1496.4844653457715</v>
      </c>
      <c r="E1963" s="28" t="s">
        <v>6433</v>
      </c>
      <c r="F1963" s="24">
        <v>1941.09</v>
      </c>
    </row>
    <row r="1964" spans="1:6" s="11" customFormat="1" ht="12.75" customHeight="1">
      <c r="A1964" s="36" t="s">
        <v>4015</v>
      </c>
      <c r="B1964" s="36" t="s">
        <v>4016</v>
      </c>
      <c r="C1964" s="37" t="s">
        <v>286</v>
      </c>
      <c r="D1964" s="22">
        <f t="shared" si="30"/>
        <v>36.12674427569193</v>
      </c>
      <c r="E1964" s="28" t="s">
        <v>6433</v>
      </c>
      <c r="F1964" s="24">
        <v>46.86</v>
      </c>
    </row>
    <row r="1965" spans="1:6" s="11" customFormat="1" ht="12.75" customHeight="1">
      <c r="A1965" s="36" t="s">
        <v>4017</v>
      </c>
      <c r="B1965" s="36" t="s">
        <v>4018</v>
      </c>
      <c r="C1965" s="37" t="s">
        <v>537</v>
      </c>
      <c r="D1965" s="22">
        <f t="shared" si="30"/>
        <v>366.35571659856606</v>
      </c>
      <c r="E1965" s="28" t="s">
        <v>6433</v>
      </c>
      <c r="F1965" s="24">
        <v>475.2</v>
      </c>
    </row>
    <row r="1966" spans="1:6" s="11" customFormat="1" ht="12.75" customHeight="1">
      <c r="A1966" s="36" t="s">
        <v>4019</v>
      </c>
      <c r="B1966" s="36" t="s">
        <v>4020</v>
      </c>
      <c r="C1966" s="37" t="s">
        <v>281</v>
      </c>
      <c r="D1966" s="22">
        <f t="shared" si="30"/>
        <v>317.67018734099145</v>
      </c>
      <c r="E1966" s="28" t="s">
        <v>6433</v>
      </c>
      <c r="F1966" s="24">
        <v>412.05</v>
      </c>
    </row>
    <row r="1967" spans="1:6" s="11" customFormat="1" ht="12.75" customHeight="1">
      <c r="A1967" s="36" t="s">
        <v>4021</v>
      </c>
      <c r="B1967" s="36" t="s">
        <v>4022</v>
      </c>
      <c r="C1967" s="37" t="s">
        <v>281</v>
      </c>
      <c r="D1967" s="22">
        <f t="shared" si="30"/>
        <v>1404.5794464574822</v>
      </c>
      <c r="E1967" s="28" t="s">
        <v>6433</v>
      </c>
      <c r="F1967" s="24">
        <v>1821.88</v>
      </c>
    </row>
    <row r="1968" spans="1:6" s="11" customFormat="1" ht="12.75" customHeight="1">
      <c r="A1968" s="36" t="s">
        <v>4023</v>
      </c>
      <c r="B1968" s="36" t="s">
        <v>4024</v>
      </c>
      <c r="C1968" s="37" t="s">
        <v>281</v>
      </c>
      <c r="D1968" s="22">
        <f t="shared" si="30"/>
        <v>543.427646287873</v>
      </c>
      <c r="E1968" s="28" t="s">
        <v>6433</v>
      </c>
      <c r="F1968" s="24">
        <v>704.88</v>
      </c>
    </row>
    <row r="1969" spans="1:6" s="11" customFormat="1" ht="12.75" customHeight="1">
      <c r="A1969" s="36" t="s">
        <v>4025</v>
      </c>
      <c r="B1969" s="36" t="s">
        <v>4026</v>
      </c>
      <c r="C1969" s="37" t="s">
        <v>281</v>
      </c>
      <c r="D1969" s="22">
        <f t="shared" si="30"/>
        <v>1328.085729704726</v>
      </c>
      <c r="E1969" s="28" t="s">
        <v>6433</v>
      </c>
      <c r="F1969" s="24">
        <v>1722.66</v>
      </c>
    </row>
    <row r="1970" spans="1:6" s="11" customFormat="1" ht="12.75" customHeight="1">
      <c r="A1970" s="36" t="s">
        <v>4027</v>
      </c>
      <c r="B1970" s="36" t="s">
        <v>4028</v>
      </c>
      <c r="C1970" s="37" t="s">
        <v>281</v>
      </c>
      <c r="D1970" s="22">
        <f t="shared" si="30"/>
        <v>36.180710816436665</v>
      </c>
      <c r="E1970" s="28" t="s">
        <v>6433</v>
      </c>
      <c r="F1970" s="24">
        <v>46.93</v>
      </c>
    </row>
    <row r="1971" spans="1:6" s="11" customFormat="1" ht="12.75" customHeight="1">
      <c r="A1971" s="36" t="s">
        <v>4029</v>
      </c>
      <c r="B1971" s="36" t="s">
        <v>4030</v>
      </c>
      <c r="C1971" s="37" t="s">
        <v>281</v>
      </c>
      <c r="D1971" s="22">
        <f t="shared" si="30"/>
        <v>65.51538046411225</v>
      </c>
      <c r="E1971" s="28" t="s">
        <v>6433</v>
      </c>
      <c r="F1971" s="24">
        <v>84.98</v>
      </c>
    </row>
    <row r="1972" spans="1:6" s="11" customFormat="1" ht="12.75" customHeight="1">
      <c r="A1972" s="36" t="s">
        <v>4031</v>
      </c>
      <c r="B1972" s="36" t="s">
        <v>4032</v>
      </c>
      <c r="C1972" s="37" t="s">
        <v>281</v>
      </c>
      <c r="D1972" s="22">
        <f t="shared" si="30"/>
        <v>91.01842571891143</v>
      </c>
      <c r="E1972" s="28" t="s">
        <v>6433</v>
      </c>
      <c r="F1972" s="24">
        <v>118.06</v>
      </c>
    </row>
    <row r="1973" spans="1:6" s="11" customFormat="1" ht="12.75" customHeight="1">
      <c r="A1973" s="36" t="s">
        <v>4033</v>
      </c>
      <c r="B1973" s="36" t="s">
        <v>4034</v>
      </c>
      <c r="C1973" s="37" t="s">
        <v>281</v>
      </c>
      <c r="D1973" s="22">
        <f t="shared" si="30"/>
        <v>21.62516382699869</v>
      </c>
      <c r="E1973" s="28" t="s">
        <v>6433</v>
      </c>
      <c r="F1973" s="24">
        <v>28.05</v>
      </c>
    </row>
    <row r="1974" spans="1:6" s="11" customFormat="1" ht="12.75" customHeight="1">
      <c r="A1974" s="36" t="s">
        <v>4035</v>
      </c>
      <c r="B1974" s="36" t="s">
        <v>4036</v>
      </c>
      <c r="C1974" s="37" t="s">
        <v>281</v>
      </c>
      <c r="D1974" s="22">
        <f t="shared" si="30"/>
        <v>53.149333127746516</v>
      </c>
      <c r="E1974" s="28" t="s">
        <v>6433</v>
      </c>
      <c r="F1974" s="24">
        <v>68.94</v>
      </c>
    </row>
    <row r="1975" spans="1:6" s="11" customFormat="1" ht="12.75" customHeight="1">
      <c r="A1975" s="36" t="s">
        <v>4037</v>
      </c>
      <c r="B1975" s="36" t="s">
        <v>4038</v>
      </c>
      <c r="C1975" s="37" t="s">
        <v>281</v>
      </c>
      <c r="D1975" s="22">
        <f t="shared" si="30"/>
        <v>37.04417546835248</v>
      </c>
      <c r="E1975" s="28" t="s">
        <v>6433</v>
      </c>
      <c r="F1975" s="24">
        <v>48.05</v>
      </c>
    </row>
    <row r="1976" spans="1:6" s="11" customFormat="1" ht="12.75" customHeight="1">
      <c r="A1976" s="36" t="s">
        <v>4039</v>
      </c>
      <c r="B1976" s="36" t="s">
        <v>4040</v>
      </c>
      <c r="C1976" s="37" t="s">
        <v>281</v>
      </c>
      <c r="D1976" s="22">
        <f t="shared" si="30"/>
        <v>113.7845964073703</v>
      </c>
      <c r="E1976" s="28" t="s">
        <v>6433</v>
      </c>
      <c r="F1976" s="24">
        <v>147.59</v>
      </c>
    </row>
    <row r="1977" spans="1:6" s="11" customFormat="1" ht="12.75" customHeight="1">
      <c r="A1977" s="36" t="s">
        <v>4041</v>
      </c>
      <c r="B1977" s="36" t="s">
        <v>4042</v>
      </c>
      <c r="C1977" s="37" t="s">
        <v>281</v>
      </c>
      <c r="D1977" s="22">
        <f t="shared" si="30"/>
        <v>34.214786832164066</v>
      </c>
      <c r="E1977" s="28" t="s">
        <v>6433</v>
      </c>
      <c r="F1977" s="24">
        <v>44.38</v>
      </c>
    </row>
    <row r="1978" spans="1:6" s="11" customFormat="1" ht="12.75" customHeight="1">
      <c r="A1978" s="36" t="s">
        <v>4043</v>
      </c>
      <c r="B1978" s="36" t="s">
        <v>4044</v>
      </c>
      <c r="C1978" s="37" t="s">
        <v>281</v>
      </c>
      <c r="D1978" s="22">
        <f t="shared" si="30"/>
        <v>14.123814663480072</v>
      </c>
      <c r="E1978" s="28" t="s">
        <v>6433</v>
      </c>
      <c r="F1978" s="24">
        <v>18.32</v>
      </c>
    </row>
    <row r="1979" spans="1:6" s="11" customFormat="1" ht="12.75" customHeight="1">
      <c r="A1979" s="36" t="s">
        <v>4045</v>
      </c>
      <c r="B1979" s="36" t="s">
        <v>4046</v>
      </c>
      <c r="C1979" s="37" t="s">
        <v>281</v>
      </c>
      <c r="D1979" s="22">
        <f t="shared" si="30"/>
        <v>14.740575129134225</v>
      </c>
      <c r="E1979" s="28" t="s">
        <v>6433</v>
      </c>
      <c r="F1979" s="24">
        <v>19.12</v>
      </c>
    </row>
    <row r="1980" spans="1:6" s="11" customFormat="1" ht="12.75" customHeight="1">
      <c r="A1980" s="36" t="s">
        <v>368</v>
      </c>
      <c r="B1980" s="36" t="s">
        <v>4047</v>
      </c>
      <c r="C1980" s="37" t="s">
        <v>281</v>
      </c>
      <c r="D1980" s="22">
        <f t="shared" si="30"/>
        <v>21.1548839719374</v>
      </c>
      <c r="E1980" s="28" t="s">
        <v>6433</v>
      </c>
      <c r="F1980" s="24">
        <v>27.44</v>
      </c>
    </row>
    <row r="1981" spans="1:6" s="11" customFormat="1" ht="12.75" customHeight="1">
      <c r="A1981" s="36" t="s">
        <v>4048</v>
      </c>
      <c r="B1981" s="36" t="s">
        <v>4049</v>
      </c>
      <c r="C1981" s="37" t="s">
        <v>281</v>
      </c>
      <c r="D1981" s="22">
        <f t="shared" si="30"/>
        <v>92.09775653380619</v>
      </c>
      <c r="E1981" s="28" t="s">
        <v>6433</v>
      </c>
      <c r="F1981" s="24">
        <v>119.46</v>
      </c>
    </row>
    <row r="1982" spans="1:6" s="11" customFormat="1" ht="12.75" customHeight="1">
      <c r="A1982" s="36" t="s">
        <v>4050</v>
      </c>
      <c r="B1982" s="36" t="s">
        <v>4051</v>
      </c>
      <c r="C1982" s="37" t="s">
        <v>281</v>
      </c>
      <c r="D1982" s="22">
        <f t="shared" si="30"/>
        <v>99.27530645285638</v>
      </c>
      <c r="E1982" s="28" t="s">
        <v>6433</v>
      </c>
      <c r="F1982" s="24">
        <v>128.77</v>
      </c>
    </row>
    <row r="1983" spans="1:6" s="11" customFormat="1" ht="12.75" customHeight="1">
      <c r="A1983" s="36" t="s">
        <v>4052</v>
      </c>
      <c r="B1983" s="36" t="s">
        <v>4053</v>
      </c>
      <c r="C1983" s="37" t="s">
        <v>281</v>
      </c>
      <c r="D1983" s="22">
        <f t="shared" si="30"/>
        <v>434.39981497186034</v>
      </c>
      <c r="E1983" s="28" t="s">
        <v>6433</v>
      </c>
      <c r="F1983" s="24">
        <v>563.46</v>
      </c>
    </row>
    <row r="1984" spans="1:6" s="11" customFormat="1" ht="12.75" customHeight="1">
      <c r="A1984" s="36" t="s">
        <v>4054</v>
      </c>
      <c r="B1984" s="36" t="s">
        <v>4055</v>
      </c>
      <c r="C1984" s="37" t="s">
        <v>281</v>
      </c>
      <c r="D1984" s="22">
        <f t="shared" si="30"/>
        <v>86.36959370904326</v>
      </c>
      <c r="E1984" s="28" t="s">
        <v>6433</v>
      </c>
      <c r="F1984" s="24">
        <v>112.03</v>
      </c>
    </row>
    <row r="1985" spans="1:6" s="11" customFormat="1" ht="12.75" customHeight="1">
      <c r="A1985" s="36" t="s">
        <v>4056</v>
      </c>
      <c r="B1985" s="36" t="s">
        <v>4057</v>
      </c>
      <c r="C1985" s="37" t="s">
        <v>281</v>
      </c>
      <c r="D1985" s="22">
        <f t="shared" si="30"/>
        <v>109.34392105466041</v>
      </c>
      <c r="E1985" s="28" t="s">
        <v>6433</v>
      </c>
      <c r="F1985" s="24">
        <v>141.83</v>
      </c>
    </row>
    <row r="1986" spans="1:6" s="11" customFormat="1" ht="12.75" customHeight="1">
      <c r="A1986" s="36" t="s">
        <v>4058</v>
      </c>
      <c r="B1986" s="36" t="s">
        <v>2973</v>
      </c>
      <c r="C1986" s="37" t="s">
        <v>281</v>
      </c>
      <c r="D1986" s="22">
        <f t="shared" si="30"/>
        <v>1150.1657543751446</v>
      </c>
      <c r="E1986" s="28" t="s">
        <v>6433</v>
      </c>
      <c r="F1986" s="24">
        <v>1491.88</v>
      </c>
    </row>
    <row r="1987" spans="1:6" s="11" customFormat="1" ht="12.75" customHeight="1">
      <c r="A1987" s="36" t="s">
        <v>4059</v>
      </c>
      <c r="B1987" s="36" t="s">
        <v>4060</v>
      </c>
      <c r="C1987" s="37" t="s">
        <v>281</v>
      </c>
      <c r="D1987" s="22">
        <f t="shared" si="30"/>
        <v>1573.7953897155191</v>
      </c>
      <c r="E1987" s="28" t="s">
        <v>6433</v>
      </c>
      <c r="F1987" s="24">
        <v>2041.37</v>
      </c>
    </row>
    <row r="1988" spans="1:6" s="11" customFormat="1" ht="12.75" customHeight="1">
      <c r="A1988" s="36" t="s">
        <v>4061</v>
      </c>
      <c r="B1988" s="36" t="s">
        <v>4062</v>
      </c>
      <c r="C1988" s="37" t="s">
        <v>281</v>
      </c>
      <c r="D1988" s="22">
        <f t="shared" si="30"/>
        <v>169.49348546758154</v>
      </c>
      <c r="E1988" s="28" t="s">
        <v>6433</v>
      </c>
      <c r="F1988" s="24">
        <v>219.85</v>
      </c>
    </row>
    <row r="1989" spans="1:6" s="11" customFormat="1" ht="12.75" customHeight="1">
      <c r="A1989" s="36" t="s">
        <v>4063</v>
      </c>
      <c r="B1989" s="36" t="s">
        <v>4064</v>
      </c>
      <c r="C1989" s="37" t="s">
        <v>281</v>
      </c>
      <c r="D1989" s="22">
        <f t="shared" si="30"/>
        <v>168.22912651299055</v>
      </c>
      <c r="E1989" s="28" t="s">
        <v>6433</v>
      </c>
      <c r="F1989" s="24">
        <v>218.21</v>
      </c>
    </row>
    <row r="1990" spans="1:6" s="11" customFormat="1" ht="12.75" customHeight="1">
      <c r="A1990" s="36" t="s">
        <v>4065</v>
      </c>
      <c r="B1990" s="36" t="s">
        <v>4066</v>
      </c>
      <c r="C1990" s="37" t="s">
        <v>281</v>
      </c>
      <c r="D1990" s="22">
        <f t="shared" si="30"/>
        <v>174.83617300131064</v>
      </c>
      <c r="E1990" s="28" t="s">
        <v>6433</v>
      </c>
      <c r="F1990" s="24">
        <v>226.78</v>
      </c>
    </row>
    <row r="1991" spans="1:6" s="11" customFormat="1" ht="12.75" customHeight="1">
      <c r="A1991" s="36" t="s">
        <v>4067</v>
      </c>
      <c r="B1991" s="36" t="s">
        <v>4068</v>
      </c>
      <c r="C1991" s="37" t="s">
        <v>281</v>
      </c>
      <c r="D1991" s="22">
        <f t="shared" si="30"/>
        <v>213.32973556395035</v>
      </c>
      <c r="E1991" s="28" t="s">
        <v>6433</v>
      </c>
      <c r="F1991" s="24">
        <v>276.71</v>
      </c>
    </row>
    <row r="1992" spans="1:6" s="11" customFormat="1" ht="12.75" customHeight="1">
      <c r="A1992" s="36" t="s">
        <v>4069</v>
      </c>
      <c r="B1992" s="36" t="s">
        <v>4070</v>
      </c>
      <c r="C1992" s="37" t="s">
        <v>281</v>
      </c>
      <c r="D1992" s="22">
        <f t="shared" si="30"/>
        <v>189.92367589237531</v>
      </c>
      <c r="E1992" s="28" t="s">
        <v>6433</v>
      </c>
      <c r="F1992" s="24">
        <v>246.35</v>
      </c>
    </row>
    <row r="1993" spans="1:6" s="11" customFormat="1" ht="12.75" customHeight="1">
      <c r="A1993" s="36" t="s">
        <v>4071</v>
      </c>
      <c r="B1993" s="36" t="s">
        <v>4072</v>
      </c>
      <c r="C1993" s="37" t="s">
        <v>281</v>
      </c>
      <c r="D1993" s="22">
        <f aca="true" t="shared" si="31" ref="D1993:D2056">F1993/$F$5</f>
        <v>217.37722611980573</v>
      </c>
      <c r="E1993" s="28" t="s">
        <v>6433</v>
      </c>
      <c r="F1993" s="24">
        <v>281.96</v>
      </c>
    </row>
    <row r="1994" spans="1:6" s="11" customFormat="1" ht="12.75" customHeight="1">
      <c r="A1994" s="36" t="s">
        <v>4073</v>
      </c>
      <c r="B1994" s="36" t="s">
        <v>4074</v>
      </c>
      <c r="C1994" s="37" t="s">
        <v>281</v>
      </c>
      <c r="D1994" s="22">
        <f t="shared" si="31"/>
        <v>219.73633490093286</v>
      </c>
      <c r="E1994" s="28" t="s">
        <v>6433</v>
      </c>
      <c r="F1994" s="24">
        <v>285.02</v>
      </c>
    </row>
    <row r="1995" spans="1:6" s="11" customFormat="1" ht="12.75" customHeight="1">
      <c r="A1995" s="36" t="s">
        <v>4075</v>
      </c>
      <c r="B1995" s="36" t="s">
        <v>4076</v>
      </c>
      <c r="C1995" s="37" t="s">
        <v>281</v>
      </c>
      <c r="D1995" s="22">
        <f t="shared" si="31"/>
        <v>269.1696862231131</v>
      </c>
      <c r="E1995" s="28" t="s">
        <v>6433</v>
      </c>
      <c r="F1995" s="24">
        <v>349.14</v>
      </c>
    </row>
    <row r="1996" spans="1:6" s="11" customFormat="1" ht="12.75" customHeight="1">
      <c r="A1996" s="36" t="s">
        <v>4077</v>
      </c>
      <c r="B1996" s="36" t="s">
        <v>4018</v>
      </c>
      <c r="C1996" s="37" t="s">
        <v>537</v>
      </c>
      <c r="D1996" s="22">
        <f t="shared" si="31"/>
        <v>366.35571659856606</v>
      </c>
      <c r="E1996" s="28" t="s">
        <v>6433</v>
      </c>
      <c r="F1996" s="24">
        <v>475.2</v>
      </c>
    </row>
    <row r="1997" spans="1:6" s="11" customFormat="1" ht="12.75" customHeight="1">
      <c r="A1997" s="36" t="s">
        <v>4078</v>
      </c>
      <c r="B1997" s="36" t="s">
        <v>4079</v>
      </c>
      <c r="C1997" s="37" t="s">
        <v>281</v>
      </c>
      <c r="D1997" s="22">
        <f t="shared" si="31"/>
        <v>14.023591087811273</v>
      </c>
      <c r="E1997" s="28" t="s">
        <v>6433</v>
      </c>
      <c r="F1997" s="24">
        <v>18.19</v>
      </c>
    </row>
    <row r="1998" spans="1:6" s="11" customFormat="1" ht="12.75" customHeight="1">
      <c r="A1998" s="36" t="s">
        <v>4080</v>
      </c>
      <c r="B1998" s="36" t="s">
        <v>4081</v>
      </c>
      <c r="C1998" s="37" t="s">
        <v>281</v>
      </c>
      <c r="D1998" s="22">
        <f t="shared" si="31"/>
        <v>27.946958599953746</v>
      </c>
      <c r="E1998" s="28" t="s">
        <v>6433</v>
      </c>
      <c r="F1998" s="24">
        <v>36.25</v>
      </c>
    </row>
    <row r="1999" spans="1:6" s="11" customFormat="1" ht="12.75" customHeight="1">
      <c r="A1999" s="36" t="s">
        <v>4082</v>
      </c>
      <c r="B1999" s="36" t="s">
        <v>4083</v>
      </c>
      <c r="C1999" s="37" t="s">
        <v>281</v>
      </c>
      <c r="D1999" s="22">
        <f t="shared" si="31"/>
        <v>27.908411070850363</v>
      </c>
      <c r="E1999" s="28" t="s">
        <v>6433</v>
      </c>
      <c r="F1999" s="24">
        <v>36.2</v>
      </c>
    </row>
    <row r="2000" spans="1:6" s="11" customFormat="1" ht="12.75" customHeight="1">
      <c r="A2000" s="36" t="s">
        <v>4084</v>
      </c>
      <c r="B2000" s="36" t="s">
        <v>4085</v>
      </c>
      <c r="C2000" s="37" t="s">
        <v>281</v>
      </c>
      <c r="D2000" s="22">
        <f t="shared" si="31"/>
        <v>15.426721147174469</v>
      </c>
      <c r="E2000" s="28" t="s">
        <v>6433</v>
      </c>
      <c r="F2000" s="24">
        <v>20.01</v>
      </c>
    </row>
    <row r="2001" spans="1:6" s="11" customFormat="1" ht="12.75" customHeight="1">
      <c r="A2001" s="36" t="s">
        <v>4086</v>
      </c>
      <c r="B2001" s="36" t="s">
        <v>4087</v>
      </c>
      <c r="C2001" s="37" t="s">
        <v>281</v>
      </c>
      <c r="D2001" s="22">
        <f t="shared" si="31"/>
        <v>16.220800246704187</v>
      </c>
      <c r="E2001" s="28" t="s">
        <v>6433</v>
      </c>
      <c r="F2001" s="24">
        <v>21.04</v>
      </c>
    </row>
    <row r="2002" spans="1:6" s="11" customFormat="1" ht="12.75" customHeight="1">
      <c r="A2002" s="36" t="s">
        <v>4088</v>
      </c>
      <c r="B2002" s="36" t="s">
        <v>4089</v>
      </c>
      <c r="C2002" s="37" t="s">
        <v>281</v>
      </c>
      <c r="D2002" s="22">
        <f t="shared" si="31"/>
        <v>19.751753912574205</v>
      </c>
      <c r="E2002" s="28" t="s">
        <v>6433</v>
      </c>
      <c r="F2002" s="24">
        <v>25.62</v>
      </c>
    </row>
    <row r="2003" spans="1:6" s="11" customFormat="1" ht="12.75" customHeight="1">
      <c r="A2003" s="36" t="s">
        <v>4090</v>
      </c>
      <c r="B2003" s="36" t="s">
        <v>4091</v>
      </c>
      <c r="C2003" s="37" t="s">
        <v>281</v>
      </c>
      <c r="D2003" s="22">
        <f t="shared" si="31"/>
        <v>16.1822527176008</v>
      </c>
      <c r="E2003" s="28" t="s">
        <v>6433</v>
      </c>
      <c r="F2003" s="24">
        <v>20.99</v>
      </c>
    </row>
    <row r="2004" spans="1:6" s="11" customFormat="1" ht="12.75" customHeight="1">
      <c r="A2004" s="36" t="s">
        <v>297</v>
      </c>
      <c r="B2004" s="36" t="s">
        <v>4092</v>
      </c>
      <c r="C2004" s="37" t="s">
        <v>281</v>
      </c>
      <c r="D2004" s="22">
        <f t="shared" si="31"/>
        <v>4.371289800323799</v>
      </c>
      <c r="E2004" s="28" t="s">
        <v>6433</v>
      </c>
      <c r="F2004" s="24">
        <v>5.67</v>
      </c>
    </row>
    <row r="2005" spans="1:6" s="11" customFormat="1" ht="12.75" customHeight="1">
      <c r="A2005" s="36" t="s">
        <v>4093</v>
      </c>
      <c r="B2005" s="36" t="s">
        <v>4094</v>
      </c>
      <c r="C2005" s="37" t="s">
        <v>281</v>
      </c>
      <c r="D2005" s="22">
        <f t="shared" si="31"/>
        <v>8.472746896923908</v>
      </c>
      <c r="E2005" s="28" t="s">
        <v>6433</v>
      </c>
      <c r="F2005" s="24">
        <v>10.99</v>
      </c>
    </row>
    <row r="2006" spans="1:6" s="11" customFormat="1" ht="12.75" customHeight="1">
      <c r="A2006" s="36" t="s">
        <v>4095</v>
      </c>
      <c r="B2006" s="36" t="s">
        <v>4096</v>
      </c>
      <c r="C2006" s="37" t="s">
        <v>281</v>
      </c>
      <c r="D2006" s="22">
        <f t="shared" si="31"/>
        <v>141.29211317554547</v>
      </c>
      <c r="E2006" s="28" t="s">
        <v>6433</v>
      </c>
      <c r="F2006" s="24">
        <v>183.27</v>
      </c>
    </row>
    <row r="2007" spans="1:6" s="11" customFormat="1" ht="12.75" customHeight="1">
      <c r="A2007" s="36" t="s">
        <v>4097</v>
      </c>
      <c r="B2007" s="36" t="s">
        <v>4098</v>
      </c>
      <c r="C2007" s="37" t="s">
        <v>281</v>
      </c>
      <c r="D2007" s="22">
        <f t="shared" si="31"/>
        <v>18.12504818441138</v>
      </c>
      <c r="E2007" s="28" t="s">
        <v>6433</v>
      </c>
      <c r="F2007" s="24">
        <v>23.51</v>
      </c>
    </row>
    <row r="2008" spans="1:6" s="11" customFormat="1" ht="12.75" customHeight="1">
      <c r="A2008" s="36" t="s">
        <v>4099</v>
      </c>
      <c r="B2008" s="36" t="s">
        <v>4100</v>
      </c>
      <c r="C2008" s="37" t="s">
        <v>281</v>
      </c>
      <c r="D2008" s="22">
        <f t="shared" si="31"/>
        <v>163.78074165445994</v>
      </c>
      <c r="E2008" s="28" t="s">
        <v>6433</v>
      </c>
      <c r="F2008" s="24">
        <v>212.44</v>
      </c>
    </row>
    <row r="2009" spans="1:6" s="11" customFormat="1" ht="12.75" customHeight="1">
      <c r="A2009" s="36" t="s">
        <v>4101</v>
      </c>
      <c r="B2009" s="36" t="s">
        <v>4102</v>
      </c>
      <c r="C2009" s="37" t="s">
        <v>281</v>
      </c>
      <c r="D2009" s="22">
        <f t="shared" si="31"/>
        <v>104.10145709660011</v>
      </c>
      <c r="E2009" s="28" t="s">
        <v>6433</v>
      </c>
      <c r="F2009" s="24">
        <v>135.03</v>
      </c>
    </row>
    <row r="2010" spans="1:6" s="11" customFormat="1" ht="12.75" customHeight="1">
      <c r="A2010" s="36" t="s">
        <v>4103</v>
      </c>
      <c r="B2010" s="36" t="s">
        <v>4104</v>
      </c>
      <c r="C2010" s="37" t="s">
        <v>281</v>
      </c>
      <c r="D2010" s="22">
        <f t="shared" si="31"/>
        <v>109.72939634569425</v>
      </c>
      <c r="E2010" s="28" t="s">
        <v>6433</v>
      </c>
      <c r="F2010" s="24">
        <v>142.33</v>
      </c>
    </row>
    <row r="2011" spans="1:6" s="11" customFormat="1" ht="12.75" customHeight="1">
      <c r="A2011" s="36" t="s">
        <v>4105</v>
      </c>
      <c r="B2011" s="36" t="s">
        <v>4106</v>
      </c>
      <c r="C2011" s="37" t="s">
        <v>281</v>
      </c>
      <c r="D2011" s="22">
        <f t="shared" si="31"/>
        <v>129.37321717677898</v>
      </c>
      <c r="E2011" s="28" t="s">
        <v>6433</v>
      </c>
      <c r="F2011" s="24">
        <v>167.81</v>
      </c>
    </row>
    <row r="2012" spans="1:6" s="11" customFormat="1" ht="12.75" customHeight="1">
      <c r="A2012" s="36" t="s">
        <v>4107</v>
      </c>
      <c r="B2012" s="36" t="s">
        <v>4108</v>
      </c>
      <c r="C2012" s="37" t="s">
        <v>281</v>
      </c>
      <c r="D2012" s="22">
        <f t="shared" si="31"/>
        <v>182.22958908333976</v>
      </c>
      <c r="E2012" s="28" t="s">
        <v>6433</v>
      </c>
      <c r="F2012" s="24">
        <v>236.37</v>
      </c>
    </row>
    <row r="2013" spans="1:6" s="11" customFormat="1" ht="12.75" customHeight="1">
      <c r="A2013" s="36" t="s">
        <v>4109</v>
      </c>
      <c r="B2013" s="36" t="s">
        <v>4110</v>
      </c>
      <c r="C2013" s="37" t="s">
        <v>281</v>
      </c>
      <c r="D2013" s="22">
        <f t="shared" si="31"/>
        <v>43.520160357721075</v>
      </c>
      <c r="E2013" s="28" t="s">
        <v>6433</v>
      </c>
      <c r="F2013" s="24">
        <v>56.45</v>
      </c>
    </row>
    <row r="2014" spans="1:6" s="11" customFormat="1" ht="12.75" customHeight="1">
      <c r="A2014" s="36" t="s">
        <v>4111</v>
      </c>
      <c r="B2014" s="36" t="s">
        <v>4112</v>
      </c>
      <c r="C2014" s="37" t="s">
        <v>281</v>
      </c>
      <c r="D2014" s="22">
        <f t="shared" si="31"/>
        <v>38.354791457867556</v>
      </c>
      <c r="E2014" s="28" t="s">
        <v>6433</v>
      </c>
      <c r="F2014" s="24">
        <v>49.75</v>
      </c>
    </row>
    <row r="2015" spans="1:6" s="11" customFormat="1" ht="12.75" customHeight="1">
      <c r="A2015" s="36" t="s">
        <v>4113</v>
      </c>
      <c r="B2015" s="36" t="s">
        <v>4114</v>
      </c>
      <c r="C2015" s="37" t="s">
        <v>281</v>
      </c>
      <c r="D2015" s="22">
        <f t="shared" si="31"/>
        <v>41.824069077172155</v>
      </c>
      <c r="E2015" s="28" t="s">
        <v>6433</v>
      </c>
      <c r="F2015" s="24">
        <v>54.25</v>
      </c>
    </row>
    <row r="2016" spans="1:6" s="11" customFormat="1" ht="12.75" customHeight="1">
      <c r="A2016" s="36" t="s">
        <v>4115</v>
      </c>
      <c r="B2016" s="36" t="s">
        <v>4116</v>
      </c>
      <c r="C2016" s="37" t="s">
        <v>281</v>
      </c>
      <c r="D2016" s="22">
        <f t="shared" si="31"/>
        <v>77.00254413692082</v>
      </c>
      <c r="E2016" s="28" t="s">
        <v>6433</v>
      </c>
      <c r="F2016" s="24">
        <v>99.88</v>
      </c>
    </row>
    <row r="2017" spans="1:6" s="11" customFormat="1" ht="12.75" customHeight="1">
      <c r="A2017" s="36" t="s">
        <v>4117</v>
      </c>
      <c r="B2017" s="36" t="s">
        <v>4118</v>
      </c>
      <c r="C2017" s="37" t="s">
        <v>281</v>
      </c>
      <c r="D2017" s="22">
        <f t="shared" si="31"/>
        <v>15.326497571505667</v>
      </c>
      <c r="E2017" s="28" t="s">
        <v>6433</v>
      </c>
      <c r="F2017" s="24">
        <v>19.88</v>
      </c>
    </row>
    <row r="2018" spans="1:6" s="11" customFormat="1" ht="12.75" customHeight="1">
      <c r="A2018" s="36" t="s">
        <v>4119</v>
      </c>
      <c r="B2018" s="36" t="s">
        <v>4120</v>
      </c>
      <c r="C2018" s="37" t="s">
        <v>281</v>
      </c>
      <c r="D2018" s="22">
        <f t="shared" si="31"/>
        <v>40.62138616914656</v>
      </c>
      <c r="E2018" s="28" t="s">
        <v>6433</v>
      </c>
      <c r="F2018" s="24">
        <v>52.69</v>
      </c>
    </row>
    <row r="2019" spans="1:6" s="11" customFormat="1" ht="12.75" customHeight="1">
      <c r="A2019" s="36" t="s">
        <v>4121</v>
      </c>
      <c r="B2019" s="36" t="s">
        <v>4122</v>
      </c>
      <c r="C2019" s="37" t="s">
        <v>281</v>
      </c>
      <c r="D2019" s="22">
        <f t="shared" si="31"/>
        <v>4.872407678667798</v>
      </c>
      <c r="E2019" s="28" t="s">
        <v>6433</v>
      </c>
      <c r="F2019" s="24">
        <v>6.32</v>
      </c>
    </row>
    <row r="2020" spans="1:6" s="11" customFormat="1" ht="12.75" customHeight="1">
      <c r="A2020" s="36" t="s">
        <v>4123</v>
      </c>
      <c r="B2020" s="36" t="s">
        <v>4124</v>
      </c>
      <c r="C2020" s="37" t="s">
        <v>281</v>
      </c>
      <c r="D2020" s="22">
        <f t="shared" si="31"/>
        <v>24.23097679438748</v>
      </c>
      <c r="E2020" s="28" t="s">
        <v>6433</v>
      </c>
      <c r="F2020" s="24">
        <v>31.43</v>
      </c>
    </row>
    <row r="2021" spans="1:6" s="11" customFormat="1" ht="12.75" customHeight="1">
      <c r="A2021" s="36" t="s">
        <v>4125</v>
      </c>
      <c r="B2021" s="36" t="s">
        <v>4126</v>
      </c>
      <c r="C2021" s="37" t="s">
        <v>281</v>
      </c>
      <c r="D2021" s="22">
        <f t="shared" si="31"/>
        <v>38.023282707578446</v>
      </c>
      <c r="E2021" s="28" t="s">
        <v>6433</v>
      </c>
      <c r="F2021" s="24">
        <v>49.32</v>
      </c>
    </row>
    <row r="2022" spans="1:6" s="11" customFormat="1" ht="12.75" customHeight="1">
      <c r="A2022" s="36" t="s">
        <v>4127</v>
      </c>
      <c r="B2022" s="36" t="s">
        <v>4128</v>
      </c>
      <c r="C2022" s="37" t="s">
        <v>286</v>
      </c>
      <c r="D2022" s="22">
        <f t="shared" si="31"/>
        <v>21.193431501040784</v>
      </c>
      <c r="E2022" s="28" t="s">
        <v>6433</v>
      </c>
      <c r="F2022" s="24">
        <v>27.49</v>
      </c>
    </row>
    <row r="2023" spans="1:6" s="11" customFormat="1" ht="12.75" customHeight="1">
      <c r="A2023" s="36" t="s">
        <v>4129</v>
      </c>
      <c r="B2023" s="36" t="s">
        <v>4130</v>
      </c>
      <c r="C2023" s="37" t="s">
        <v>281</v>
      </c>
      <c r="D2023" s="22">
        <f t="shared" si="31"/>
        <v>37.69177395728934</v>
      </c>
      <c r="E2023" s="28" t="s">
        <v>6433</v>
      </c>
      <c r="F2023" s="24">
        <v>48.89</v>
      </c>
    </row>
    <row r="2024" spans="1:6" s="11" customFormat="1" ht="12.75" customHeight="1">
      <c r="A2024" s="36" t="s">
        <v>4131</v>
      </c>
      <c r="B2024" s="36" t="s">
        <v>4132</v>
      </c>
      <c r="C2024" s="37" t="s">
        <v>281</v>
      </c>
      <c r="D2024" s="22">
        <f t="shared" si="31"/>
        <v>65.33806183023668</v>
      </c>
      <c r="E2024" s="28" t="s">
        <v>6433</v>
      </c>
      <c r="F2024" s="24">
        <v>84.75</v>
      </c>
    </row>
    <row r="2025" spans="1:6" s="11" customFormat="1" ht="12.75" customHeight="1">
      <c r="A2025" s="36" t="s">
        <v>4133</v>
      </c>
      <c r="B2025" s="36" t="s">
        <v>4134</v>
      </c>
      <c r="C2025" s="37" t="s">
        <v>281</v>
      </c>
      <c r="D2025" s="22">
        <f t="shared" si="31"/>
        <v>27.075784442217255</v>
      </c>
      <c r="E2025" s="28" t="s">
        <v>6433</v>
      </c>
      <c r="F2025" s="24">
        <v>35.12</v>
      </c>
    </row>
    <row r="2026" spans="1:6" s="11" customFormat="1" ht="12.75" customHeight="1">
      <c r="A2026" s="36" t="s">
        <v>4135</v>
      </c>
      <c r="B2026" s="36" t="s">
        <v>4136</v>
      </c>
      <c r="C2026" s="37" t="s">
        <v>281</v>
      </c>
      <c r="D2026" s="22">
        <f t="shared" si="31"/>
        <v>85.38277696399662</v>
      </c>
      <c r="E2026" s="28" t="s">
        <v>6433</v>
      </c>
      <c r="F2026" s="24">
        <v>110.75</v>
      </c>
    </row>
    <row r="2027" spans="1:6" s="11" customFormat="1" ht="12.75" customHeight="1">
      <c r="A2027" s="36" t="s">
        <v>4137</v>
      </c>
      <c r="B2027" s="36" t="s">
        <v>4138</v>
      </c>
      <c r="C2027" s="37" t="s">
        <v>281</v>
      </c>
      <c r="D2027" s="22">
        <f t="shared" si="31"/>
        <v>85.16691080101766</v>
      </c>
      <c r="E2027" s="28" t="s">
        <v>6433</v>
      </c>
      <c r="F2027" s="24">
        <v>110.47</v>
      </c>
    </row>
    <row r="2028" spans="1:6" s="11" customFormat="1" ht="12.75" customHeight="1">
      <c r="A2028" s="36" t="s">
        <v>4139</v>
      </c>
      <c r="B2028" s="36" t="s">
        <v>4140</v>
      </c>
      <c r="C2028" s="37" t="s">
        <v>281</v>
      </c>
      <c r="D2028" s="22">
        <f t="shared" si="31"/>
        <v>86.89384010484928</v>
      </c>
      <c r="E2028" s="28" t="s">
        <v>6433</v>
      </c>
      <c r="F2028" s="24">
        <v>112.71</v>
      </c>
    </row>
    <row r="2029" spans="1:6" s="11" customFormat="1" ht="12.75" customHeight="1">
      <c r="A2029" s="36" t="s">
        <v>4141</v>
      </c>
      <c r="B2029" s="36" t="s">
        <v>4142</v>
      </c>
      <c r="C2029" s="37" t="s">
        <v>281</v>
      </c>
      <c r="D2029" s="22">
        <f t="shared" si="31"/>
        <v>112.34291881890371</v>
      </c>
      <c r="E2029" s="28" t="s">
        <v>6433</v>
      </c>
      <c r="F2029" s="24">
        <v>145.72</v>
      </c>
    </row>
    <row r="2030" spans="1:6" s="11" customFormat="1" ht="12.75" customHeight="1">
      <c r="A2030" s="36" t="s">
        <v>4143</v>
      </c>
      <c r="B2030" s="36" t="s">
        <v>4144</v>
      </c>
      <c r="C2030" s="37" t="s">
        <v>281</v>
      </c>
      <c r="D2030" s="22">
        <f t="shared" si="31"/>
        <v>124.57019505049728</v>
      </c>
      <c r="E2030" s="28" t="s">
        <v>6433</v>
      </c>
      <c r="F2030" s="24">
        <v>161.58</v>
      </c>
    </row>
    <row r="2031" spans="1:6" s="11" customFormat="1" ht="12.75" customHeight="1">
      <c r="A2031" s="36" t="s">
        <v>4145</v>
      </c>
      <c r="B2031" s="36" t="s">
        <v>4146</v>
      </c>
      <c r="C2031" s="37" t="s">
        <v>281</v>
      </c>
      <c r="D2031" s="22">
        <f t="shared" si="31"/>
        <v>100.6707270063989</v>
      </c>
      <c r="E2031" s="28" t="s">
        <v>6433</v>
      </c>
      <c r="F2031" s="24">
        <v>130.58</v>
      </c>
    </row>
    <row r="2032" spans="1:6" s="11" customFormat="1" ht="12.75" customHeight="1">
      <c r="A2032" s="36" t="s">
        <v>4147</v>
      </c>
      <c r="B2032" s="36" t="s">
        <v>4148</v>
      </c>
      <c r="C2032" s="37" t="s">
        <v>281</v>
      </c>
      <c r="D2032" s="22">
        <f t="shared" si="31"/>
        <v>121.71767789684682</v>
      </c>
      <c r="E2032" s="28" t="s">
        <v>6433</v>
      </c>
      <c r="F2032" s="24">
        <v>157.88</v>
      </c>
    </row>
    <row r="2033" spans="1:6" s="11" customFormat="1" ht="12.75" customHeight="1">
      <c r="A2033" s="36" t="s">
        <v>4149</v>
      </c>
      <c r="B2033" s="36" t="s">
        <v>4150</v>
      </c>
      <c r="C2033" s="37" t="s">
        <v>281</v>
      </c>
      <c r="D2033" s="22">
        <f t="shared" si="31"/>
        <v>122.95890833397581</v>
      </c>
      <c r="E2033" s="28" t="s">
        <v>6433</v>
      </c>
      <c r="F2033" s="24">
        <v>159.49</v>
      </c>
    </row>
    <row r="2034" spans="1:6" s="11" customFormat="1" ht="12.75" customHeight="1">
      <c r="A2034" s="36" t="s">
        <v>4151</v>
      </c>
      <c r="B2034" s="36" t="s">
        <v>4152</v>
      </c>
      <c r="C2034" s="37" t="s">
        <v>281</v>
      </c>
      <c r="D2034" s="22">
        <f t="shared" si="31"/>
        <v>44.584072160974486</v>
      </c>
      <c r="E2034" s="28" t="s">
        <v>6433</v>
      </c>
      <c r="F2034" s="24">
        <v>57.83</v>
      </c>
    </row>
    <row r="2035" spans="1:6" s="11" customFormat="1" ht="12.75" customHeight="1">
      <c r="A2035" s="36" t="s">
        <v>4153</v>
      </c>
      <c r="B2035" s="36" t="s">
        <v>4154</v>
      </c>
      <c r="C2035" s="37" t="s">
        <v>281</v>
      </c>
      <c r="D2035" s="22">
        <f t="shared" si="31"/>
        <v>95.81373833937245</v>
      </c>
      <c r="E2035" s="28" t="s">
        <v>6433</v>
      </c>
      <c r="F2035" s="24">
        <v>124.28</v>
      </c>
    </row>
    <row r="2036" spans="1:6" s="11" customFormat="1" ht="12.75" customHeight="1">
      <c r="A2036" s="36" t="s">
        <v>4155</v>
      </c>
      <c r="B2036" s="36" t="s">
        <v>4156</v>
      </c>
      <c r="C2036" s="37" t="s">
        <v>537</v>
      </c>
      <c r="D2036" s="22">
        <f t="shared" si="31"/>
        <v>366.35571659856606</v>
      </c>
      <c r="E2036" s="28" t="s">
        <v>6433</v>
      </c>
      <c r="F2036" s="24">
        <v>475.2</v>
      </c>
    </row>
    <row r="2037" spans="1:6" s="11" customFormat="1" ht="12.75" customHeight="1">
      <c r="A2037" s="36" t="s">
        <v>4157</v>
      </c>
      <c r="B2037" s="36" t="s">
        <v>4158</v>
      </c>
      <c r="C2037" s="37" t="s">
        <v>281</v>
      </c>
      <c r="D2037" s="22">
        <f t="shared" si="31"/>
        <v>77.18757227661708</v>
      </c>
      <c r="E2037" s="28" t="s">
        <v>6433</v>
      </c>
      <c r="F2037" s="24">
        <v>100.12</v>
      </c>
    </row>
    <row r="2038" spans="1:6" s="11" customFormat="1" ht="12.75" customHeight="1">
      <c r="A2038" s="36" t="s">
        <v>4159</v>
      </c>
      <c r="B2038" s="36" t="s">
        <v>4160</v>
      </c>
      <c r="C2038" s="37" t="s">
        <v>281</v>
      </c>
      <c r="D2038" s="22">
        <f t="shared" si="31"/>
        <v>97.08580679978415</v>
      </c>
      <c r="E2038" s="28" t="s">
        <v>6433</v>
      </c>
      <c r="F2038" s="24">
        <v>125.93</v>
      </c>
    </row>
    <row r="2039" spans="1:6" s="11" customFormat="1" ht="12.75" customHeight="1">
      <c r="A2039" s="36" t="s">
        <v>4161</v>
      </c>
      <c r="B2039" s="36" t="s">
        <v>4162</v>
      </c>
      <c r="C2039" s="37" t="s">
        <v>281</v>
      </c>
      <c r="D2039" s="22">
        <f t="shared" si="31"/>
        <v>173.07069616837563</v>
      </c>
      <c r="E2039" s="28" t="s">
        <v>6433</v>
      </c>
      <c r="F2039" s="24">
        <v>224.49</v>
      </c>
    </row>
    <row r="2040" spans="1:6" s="11" customFormat="1" ht="12.75" customHeight="1">
      <c r="A2040" s="36" t="s">
        <v>4163</v>
      </c>
      <c r="B2040" s="36" t="s">
        <v>4164</v>
      </c>
      <c r="C2040" s="37" t="s">
        <v>281</v>
      </c>
      <c r="D2040" s="22">
        <f t="shared" si="31"/>
        <v>171.65985660319174</v>
      </c>
      <c r="E2040" s="28" t="s">
        <v>6433</v>
      </c>
      <c r="F2040" s="24">
        <v>222.66</v>
      </c>
    </row>
    <row r="2041" spans="1:6" s="11" customFormat="1" ht="12.75" customHeight="1">
      <c r="A2041" s="36" t="s">
        <v>4165</v>
      </c>
      <c r="B2041" s="36" t="s">
        <v>4166</v>
      </c>
      <c r="C2041" s="37" t="s">
        <v>281</v>
      </c>
      <c r="D2041" s="22">
        <f t="shared" si="31"/>
        <v>158.03715981805567</v>
      </c>
      <c r="E2041" s="28" t="s">
        <v>6433</v>
      </c>
      <c r="F2041" s="24">
        <v>204.99</v>
      </c>
    </row>
    <row r="2042" spans="1:6" s="11" customFormat="1" ht="12.75" customHeight="1">
      <c r="A2042" s="36" t="s">
        <v>4167</v>
      </c>
      <c r="B2042" s="36" t="s">
        <v>4168</v>
      </c>
      <c r="C2042" s="37" t="s">
        <v>281</v>
      </c>
      <c r="D2042" s="22">
        <f t="shared" si="31"/>
        <v>116.72962763086886</v>
      </c>
      <c r="E2042" s="28" t="s">
        <v>6433</v>
      </c>
      <c r="F2042" s="24">
        <v>151.41</v>
      </c>
    </row>
    <row r="2043" spans="1:6" s="11" customFormat="1" ht="12.75" customHeight="1">
      <c r="A2043" s="36" t="s">
        <v>4169</v>
      </c>
      <c r="B2043" s="36" t="s">
        <v>4170</v>
      </c>
      <c r="C2043" s="37" t="s">
        <v>281</v>
      </c>
      <c r="D2043" s="22">
        <f t="shared" si="31"/>
        <v>133.0660704648832</v>
      </c>
      <c r="E2043" s="28" t="s">
        <v>6433</v>
      </c>
      <c r="F2043" s="24">
        <v>172.6</v>
      </c>
    </row>
    <row r="2044" spans="1:6" s="11" customFormat="1" ht="12.75" customHeight="1">
      <c r="A2044" s="36" t="s">
        <v>4171</v>
      </c>
      <c r="B2044" s="36" t="s">
        <v>4172</v>
      </c>
      <c r="C2044" s="37" t="s">
        <v>281</v>
      </c>
      <c r="D2044" s="22">
        <f t="shared" si="31"/>
        <v>96.46133682830931</v>
      </c>
      <c r="E2044" s="28" t="s">
        <v>6433</v>
      </c>
      <c r="F2044" s="24">
        <v>125.12</v>
      </c>
    </row>
    <row r="2045" spans="1:6" s="11" customFormat="1" ht="12.75" customHeight="1">
      <c r="A2045" s="36" t="s">
        <v>4173</v>
      </c>
      <c r="B2045" s="36" t="s">
        <v>4174</v>
      </c>
      <c r="C2045" s="37" t="s">
        <v>281</v>
      </c>
      <c r="D2045" s="22">
        <f t="shared" si="31"/>
        <v>52.902628941484856</v>
      </c>
      <c r="E2045" s="28" t="s">
        <v>6433</v>
      </c>
      <c r="F2045" s="24">
        <v>68.62</v>
      </c>
    </row>
    <row r="2046" spans="1:6" s="11" customFormat="1" ht="12.75" customHeight="1">
      <c r="A2046" s="36" t="s">
        <v>4175</v>
      </c>
      <c r="B2046" s="36" t="s">
        <v>4176</v>
      </c>
      <c r="C2046" s="37" t="s">
        <v>281</v>
      </c>
      <c r="D2046" s="22">
        <f t="shared" si="31"/>
        <v>120.06784365122198</v>
      </c>
      <c r="E2046" s="28" t="s">
        <v>6433</v>
      </c>
      <c r="F2046" s="24">
        <v>155.74</v>
      </c>
    </row>
    <row r="2047" spans="1:6" s="11" customFormat="1" ht="12.75" customHeight="1">
      <c r="A2047" s="36" t="s">
        <v>4177</v>
      </c>
      <c r="B2047" s="36" t="s">
        <v>4178</v>
      </c>
      <c r="C2047" s="37" t="s">
        <v>281</v>
      </c>
      <c r="D2047" s="22">
        <f t="shared" si="31"/>
        <v>64.6981728471205</v>
      </c>
      <c r="E2047" s="28" t="s">
        <v>6433</v>
      </c>
      <c r="F2047" s="24">
        <v>83.92</v>
      </c>
    </row>
    <row r="2048" spans="1:6" s="11" customFormat="1" ht="12.75" customHeight="1">
      <c r="A2048" s="36" t="s">
        <v>4179</v>
      </c>
      <c r="B2048" s="36" t="s">
        <v>4180</v>
      </c>
      <c r="C2048" s="37" t="s">
        <v>281</v>
      </c>
      <c r="D2048" s="22">
        <f t="shared" si="31"/>
        <v>10.608280009251407</v>
      </c>
      <c r="E2048" s="28" t="s">
        <v>6433</v>
      </c>
      <c r="F2048" s="24">
        <v>13.76</v>
      </c>
    </row>
    <row r="2049" spans="1:6" s="11" customFormat="1" ht="12.75" customHeight="1">
      <c r="A2049" s="36" t="s">
        <v>4181</v>
      </c>
      <c r="B2049" s="36" t="s">
        <v>4182</v>
      </c>
      <c r="C2049" s="37" t="s">
        <v>281</v>
      </c>
      <c r="D2049" s="22">
        <f t="shared" si="31"/>
        <v>13.815434430652997</v>
      </c>
      <c r="E2049" s="28" t="s">
        <v>6433</v>
      </c>
      <c r="F2049" s="24">
        <v>17.92</v>
      </c>
    </row>
    <row r="2050" spans="1:6" s="11" customFormat="1" ht="12.75" customHeight="1">
      <c r="A2050" s="36" t="s">
        <v>4183</v>
      </c>
      <c r="B2050" s="36" t="s">
        <v>4184</v>
      </c>
      <c r="C2050" s="37" t="s">
        <v>281</v>
      </c>
      <c r="D2050" s="22">
        <f t="shared" si="31"/>
        <v>36.365738956132915</v>
      </c>
      <c r="E2050" s="28" t="s">
        <v>6433</v>
      </c>
      <c r="F2050" s="24">
        <v>47.17</v>
      </c>
    </row>
    <row r="2051" spans="1:6" s="11" customFormat="1" ht="12.75" customHeight="1">
      <c r="A2051" s="36" t="s">
        <v>4185</v>
      </c>
      <c r="B2051" s="36" t="s">
        <v>4186</v>
      </c>
      <c r="C2051" s="37" t="s">
        <v>281</v>
      </c>
      <c r="D2051" s="22">
        <f t="shared" si="31"/>
        <v>47.87603114640352</v>
      </c>
      <c r="E2051" s="28" t="s">
        <v>6433</v>
      </c>
      <c r="F2051" s="24">
        <v>62.1</v>
      </c>
    </row>
    <row r="2052" spans="1:6" s="11" customFormat="1" ht="12.75" customHeight="1">
      <c r="A2052" s="36" t="s">
        <v>4187</v>
      </c>
      <c r="B2052" s="36" t="s">
        <v>4188</v>
      </c>
      <c r="C2052" s="37" t="s">
        <v>281</v>
      </c>
      <c r="D2052" s="22">
        <f t="shared" si="31"/>
        <v>53.34207077326344</v>
      </c>
      <c r="E2052" s="28" t="s">
        <v>6433</v>
      </c>
      <c r="F2052" s="24">
        <v>69.19</v>
      </c>
    </row>
    <row r="2053" spans="1:6" s="11" customFormat="1" ht="12.75" customHeight="1">
      <c r="A2053" s="36" t="s">
        <v>4189</v>
      </c>
      <c r="B2053" s="36" t="s">
        <v>4190</v>
      </c>
      <c r="C2053" s="37" t="s">
        <v>281</v>
      </c>
      <c r="D2053" s="22">
        <f t="shared" si="31"/>
        <v>10.84727468969239</v>
      </c>
      <c r="E2053" s="28" t="s">
        <v>6433</v>
      </c>
      <c r="F2053" s="24">
        <v>14.07</v>
      </c>
    </row>
    <row r="2054" spans="1:6" s="11" customFormat="1" ht="12.75" customHeight="1">
      <c r="A2054" s="36" t="s">
        <v>4191</v>
      </c>
      <c r="B2054" s="36" t="s">
        <v>4192</v>
      </c>
      <c r="C2054" s="37" t="s">
        <v>281</v>
      </c>
      <c r="D2054" s="22">
        <f t="shared" si="31"/>
        <v>220.48415696553852</v>
      </c>
      <c r="E2054" s="28" t="s">
        <v>6433</v>
      </c>
      <c r="F2054" s="24">
        <v>285.99</v>
      </c>
    </row>
    <row r="2055" spans="1:6" s="11" customFormat="1" ht="12.75" customHeight="1">
      <c r="A2055" s="36" t="s">
        <v>4193</v>
      </c>
      <c r="B2055" s="36" t="s">
        <v>4194</v>
      </c>
      <c r="C2055" s="37" t="s">
        <v>281</v>
      </c>
      <c r="D2055" s="22">
        <f t="shared" si="31"/>
        <v>278.4750597486701</v>
      </c>
      <c r="E2055" s="28" t="s">
        <v>6433</v>
      </c>
      <c r="F2055" s="24">
        <v>361.21</v>
      </c>
    </row>
    <row r="2056" spans="1:6" s="11" customFormat="1" ht="12.75" customHeight="1">
      <c r="A2056" s="36" t="s">
        <v>4195</v>
      </c>
      <c r="B2056" s="36" t="s">
        <v>4196</v>
      </c>
      <c r="C2056" s="37" t="s">
        <v>281</v>
      </c>
      <c r="D2056" s="22">
        <f t="shared" si="31"/>
        <v>76.40120268290802</v>
      </c>
      <c r="E2056" s="28" t="s">
        <v>6433</v>
      </c>
      <c r="F2056" s="24">
        <v>99.1</v>
      </c>
    </row>
    <row r="2057" spans="1:6" s="11" customFormat="1" ht="12.75" customHeight="1">
      <c r="A2057" s="36" t="s">
        <v>4197</v>
      </c>
      <c r="B2057" s="36" t="s">
        <v>4198</v>
      </c>
      <c r="C2057" s="37" t="s">
        <v>281</v>
      </c>
      <c r="D2057" s="22">
        <f aca="true" t="shared" si="32" ref="D2057:D2120">F2057/$F$5</f>
        <v>156.94240999151955</v>
      </c>
      <c r="E2057" s="28" t="s">
        <v>6433</v>
      </c>
      <c r="F2057" s="24">
        <v>203.57</v>
      </c>
    </row>
    <row r="2058" spans="1:6" s="11" customFormat="1" ht="12.75" customHeight="1">
      <c r="A2058" s="36" t="s">
        <v>4199</v>
      </c>
      <c r="B2058" s="36" t="s">
        <v>4200</v>
      </c>
      <c r="C2058" s="37" t="s">
        <v>281</v>
      </c>
      <c r="D2058" s="22">
        <f t="shared" si="32"/>
        <v>160.21894996530722</v>
      </c>
      <c r="E2058" s="28" t="s">
        <v>6433</v>
      </c>
      <c r="F2058" s="24">
        <v>207.82</v>
      </c>
    </row>
    <row r="2059" spans="1:6" s="11" customFormat="1" ht="12.75" customHeight="1">
      <c r="A2059" s="36" t="s">
        <v>4201</v>
      </c>
      <c r="B2059" s="36" t="s">
        <v>4202</v>
      </c>
      <c r="C2059" s="37" t="s">
        <v>281</v>
      </c>
      <c r="D2059" s="22">
        <f t="shared" si="32"/>
        <v>231.17724153881738</v>
      </c>
      <c r="E2059" s="28" t="s">
        <v>6433</v>
      </c>
      <c r="F2059" s="24">
        <v>299.86</v>
      </c>
    </row>
    <row r="2060" spans="1:6" s="11" customFormat="1" ht="12.75" customHeight="1">
      <c r="A2060" s="36" t="s">
        <v>4203</v>
      </c>
      <c r="B2060" s="36" t="s">
        <v>4204</v>
      </c>
      <c r="C2060" s="37" t="s">
        <v>281</v>
      </c>
      <c r="D2060" s="22">
        <f t="shared" si="32"/>
        <v>211.48716367280858</v>
      </c>
      <c r="E2060" s="28" t="s">
        <v>6433</v>
      </c>
      <c r="F2060" s="24">
        <v>274.32</v>
      </c>
    </row>
    <row r="2061" spans="1:6" s="11" customFormat="1" ht="20.25" customHeight="1">
      <c r="A2061" s="36" t="s">
        <v>4205</v>
      </c>
      <c r="B2061" s="36" t="s">
        <v>4206</v>
      </c>
      <c r="C2061" s="37" t="s">
        <v>281</v>
      </c>
      <c r="D2061" s="22">
        <f t="shared" si="32"/>
        <v>134.29959139619152</v>
      </c>
      <c r="E2061" s="28" t="s">
        <v>6433</v>
      </c>
      <c r="F2061" s="24">
        <v>174.2</v>
      </c>
    </row>
    <row r="2062" spans="1:6" s="11" customFormat="1" ht="12.75" customHeight="1">
      <c r="A2062" s="36" t="s">
        <v>4207</v>
      </c>
      <c r="B2062" s="36" t="s">
        <v>4208</v>
      </c>
      <c r="C2062" s="37" t="s">
        <v>281</v>
      </c>
      <c r="D2062" s="22">
        <f t="shared" si="32"/>
        <v>141.13021355331125</v>
      </c>
      <c r="E2062" s="28" t="s">
        <v>6433</v>
      </c>
      <c r="F2062" s="24">
        <v>183.06</v>
      </c>
    </row>
    <row r="2063" spans="1:6" s="11" customFormat="1" ht="12.75" customHeight="1">
      <c r="A2063" s="36" t="s">
        <v>4209</v>
      </c>
      <c r="B2063" s="36" t="s">
        <v>4210</v>
      </c>
      <c r="C2063" s="37" t="s">
        <v>281</v>
      </c>
      <c r="D2063" s="22">
        <f t="shared" si="32"/>
        <v>291.9744044406754</v>
      </c>
      <c r="E2063" s="28" t="s">
        <v>6433</v>
      </c>
      <c r="F2063" s="24">
        <v>378.72</v>
      </c>
    </row>
    <row r="2064" spans="1:6" s="11" customFormat="1" ht="12.75" customHeight="1">
      <c r="A2064" s="36" t="s">
        <v>4211</v>
      </c>
      <c r="B2064" s="36" t="s">
        <v>4212</v>
      </c>
      <c r="C2064" s="37" t="s">
        <v>281</v>
      </c>
      <c r="D2064" s="22">
        <f t="shared" si="32"/>
        <v>1062.6011872638965</v>
      </c>
      <c r="E2064" s="28" t="s">
        <v>6433</v>
      </c>
      <c r="F2064" s="24">
        <v>1378.3</v>
      </c>
    </row>
    <row r="2065" spans="1:6" s="11" customFormat="1" ht="12.75" customHeight="1">
      <c r="A2065" s="36" t="s">
        <v>4213</v>
      </c>
      <c r="B2065" s="36" t="s">
        <v>4214</v>
      </c>
      <c r="C2065" s="37" t="s">
        <v>281</v>
      </c>
      <c r="D2065" s="22">
        <f t="shared" si="32"/>
        <v>1169.6630945956365</v>
      </c>
      <c r="E2065" s="28" t="s">
        <v>6433</v>
      </c>
      <c r="F2065" s="24">
        <v>1517.17</v>
      </c>
    </row>
    <row r="2066" spans="1:6" s="11" customFormat="1" ht="12.75" customHeight="1">
      <c r="A2066" s="36" t="s">
        <v>4215</v>
      </c>
      <c r="B2066" s="36" t="s">
        <v>4216</v>
      </c>
      <c r="C2066" s="37" t="s">
        <v>281</v>
      </c>
      <c r="D2066" s="22">
        <f t="shared" si="32"/>
        <v>2950.3584920206617</v>
      </c>
      <c r="E2066" s="28" t="s">
        <v>6433</v>
      </c>
      <c r="F2066" s="24">
        <v>3826.91</v>
      </c>
    </row>
    <row r="2067" spans="1:6" s="11" customFormat="1" ht="12.75" customHeight="1">
      <c r="A2067" s="36" t="s">
        <v>347</v>
      </c>
      <c r="B2067" s="36" t="s">
        <v>4217</v>
      </c>
      <c r="C2067" s="37" t="s">
        <v>281</v>
      </c>
      <c r="D2067" s="22">
        <f t="shared" si="32"/>
        <v>602.3205612520238</v>
      </c>
      <c r="E2067" s="28" t="s">
        <v>6433</v>
      </c>
      <c r="F2067" s="24">
        <v>781.27</v>
      </c>
    </row>
    <row r="2068" spans="1:6" s="11" customFormat="1" ht="12.75" customHeight="1">
      <c r="A2068" s="36" t="s">
        <v>4218</v>
      </c>
      <c r="B2068" s="36" t="s">
        <v>4219</v>
      </c>
      <c r="C2068" s="37" t="s">
        <v>281</v>
      </c>
      <c r="D2068" s="22">
        <f t="shared" si="32"/>
        <v>33.852440058592244</v>
      </c>
      <c r="E2068" s="28" t="s">
        <v>6433</v>
      </c>
      <c r="F2068" s="24">
        <v>43.91</v>
      </c>
    </row>
    <row r="2069" spans="1:6" s="11" customFormat="1" ht="12.75" customHeight="1">
      <c r="A2069" s="36" t="s">
        <v>4220</v>
      </c>
      <c r="B2069" s="36" t="s">
        <v>4221</v>
      </c>
      <c r="C2069" s="37" t="s">
        <v>281</v>
      </c>
      <c r="D2069" s="22">
        <f t="shared" si="32"/>
        <v>37.35255570117956</v>
      </c>
      <c r="E2069" s="28" t="s">
        <v>6433</v>
      </c>
      <c r="F2069" s="24">
        <v>48.45</v>
      </c>
    </row>
    <row r="2070" spans="1:6" s="11" customFormat="1" ht="12.75" customHeight="1">
      <c r="A2070" s="36" t="s">
        <v>298</v>
      </c>
      <c r="B2070" s="36" t="s">
        <v>4222</v>
      </c>
      <c r="C2070" s="37" t="s">
        <v>281</v>
      </c>
      <c r="D2070" s="22">
        <f t="shared" si="32"/>
        <v>49.795698095752066</v>
      </c>
      <c r="E2070" s="28" t="s">
        <v>6433</v>
      </c>
      <c r="F2070" s="24">
        <v>64.59</v>
      </c>
    </row>
    <row r="2071" spans="1:6" s="11" customFormat="1" ht="12.75" customHeight="1">
      <c r="A2071" s="36" t="s">
        <v>299</v>
      </c>
      <c r="B2071" s="36" t="s">
        <v>4223</v>
      </c>
      <c r="C2071" s="37" t="s">
        <v>281</v>
      </c>
      <c r="D2071" s="22">
        <f t="shared" si="32"/>
        <v>72.2766170688459</v>
      </c>
      <c r="E2071" s="28" t="s">
        <v>6433</v>
      </c>
      <c r="F2071" s="24">
        <v>93.75</v>
      </c>
    </row>
    <row r="2072" spans="1:6" s="11" customFormat="1" ht="12.75" customHeight="1">
      <c r="A2072" s="36" t="s">
        <v>300</v>
      </c>
      <c r="B2072" s="36" t="s">
        <v>4224</v>
      </c>
      <c r="C2072" s="37" t="s">
        <v>281</v>
      </c>
      <c r="D2072" s="22">
        <f t="shared" si="32"/>
        <v>28.872099298434975</v>
      </c>
      <c r="E2072" s="28" t="s">
        <v>6433</v>
      </c>
      <c r="F2072" s="24">
        <v>37.45</v>
      </c>
    </row>
    <row r="2073" spans="1:6" s="11" customFormat="1" ht="12.75" customHeight="1">
      <c r="A2073" s="36" t="s">
        <v>4225</v>
      </c>
      <c r="B2073" s="36" t="s">
        <v>4226</v>
      </c>
      <c r="C2073" s="37" t="s">
        <v>281</v>
      </c>
      <c r="D2073" s="22">
        <f t="shared" si="32"/>
        <v>30.545062061521858</v>
      </c>
      <c r="E2073" s="28" t="s">
        <v>6433</v>
      </c>
      <c r="F2073" s="24">
        <v>39.62</v>
      </c>
    </row>
    <row r="2074" spans="1:6" s="11" customFormat="1" ht="12.75" customHeight="1">
      <c r="A2074" s="36" t="s">
        <v>4227</v>
      </c>
      <c r="B2074" s="36" t="s">
        <v>4228</v>
      </c>
      <c r="C2074" s="37" t="s">
        <v>281</v>
      </c>
      <c r="D2074" s="22">
        <f t="shared" si="32"/>
        <v>566.6949348546758</v>
      </c>
      <c r="E2074" s="28" t="s">
        <v>6433</v>
      </c>
      <c r="F2074" s="24">
        <v>735.06</v>
      </c>
    </row>
    <row r="2075" spans="1:6" s="11" customFormat="1" ht="12.75" customHeight="1">
      <c r="A2075" s="36" t="s">
        <v>4229</v>
      </c>
      <c r="B2075" s="36" t="s">
        <v>4230</v>
      </c>
      <c r="C2075" s="37" t="s">
        <v>281</v>
      </c>
      <c r="D2075" s="22">
        <f t="shared" si="32"/>
        <v>666.3634261043868</v>
      </c>
      <c r="E2075" s="28" t="s">
        <v>6433</v>
      </c>
      <c r="F2075" s="24">
        <v>864.34</v>
      </c>
    </row>
    <row r="2076" spans="1:6" s="11" customFormat="1" ht="12.75" customHeight="1">
      <c r="A2076" s="36" t="s">
        <v>4231</v>
      </c>
      <c r="B2076" s="36" t="s">
        <v>4232</v>
      </c>
      <c r="C2076" s="37" t="s">
        <v>281</v>
      </c>
      <c r="D2076" s="22">
        <f t="shared" si="32"/>
        <v>664.281859532804</v>
      </c>
      <c r="E2076" s="28" t="s">
        <v>6433</v>
      </c>
      <c r="F2076" s="24">
        <v>861.64</v>
      </c>
    </row>
    <row r="2077" spans="1:6" s="11" customFormat="1" ht="12.75">
      <c r="A2077" s="36" t="s">
        <v>4233</v>
      </c>
      <c r="B2077" s="36" t="s">
        <v>4234</v>
      </c>
      <c r="C2077" s="37" t="s">
        <v>281</v>
      </c>
      <c r="D2077" s="22">
        <f t="shared" si="32"/>
        <v>961.1672191812505</v>
      </c>
      <c r="E2077" s="28" t="s">
        <v>6433</v>
      </c>
      <c r="F2077" s="24">
        <v>1246.73</v>
      </c>
    </row>
    <row r="2078" spans="1:6" s="11" customFormat="1" ht="12.75" customHeight="1">
      <c r="A2078" s="36" t="s">
        <v>4235</v>
      </c>
      <c r="B2078" s="36" t="s">
        <v>4236</v>
      </c>
      <c r="C2078" s="37" t="s">
        <v>281</v>
      </c>
      <c r="D2078" s="22">
        <f t="shared" si="32"/>
        <v>1137.2369131138694</v>
      </c>
      <c r="E2078" s="28" t="s">
        <v>6433</v>
      </c>
      <c r="F2078" s="24">
        <v>1475.11</v>
      </c>
    </row>
    <row r="2079" spans="1:6" s="11" customFormat="1" ht="12.75" customHeight="1">
      <c r="A2079" s="36" t="s">
        <v>4237</v>
      </c>
      <c r="B2079" s="36" t="s">
        <v>4238</v>
      </c>
      <c r="C2079" s="37" t="s">
        <v>281</v>
      </c>
      <c r="D2079" s="22">
        <f t="shared" si="32"/>
        <v>1466.9262200292962</v>
      </c>
      <c r="E2079" s="28" t="s">
        <v>6433</v>
      </c>
      <c r="F2079" s="24">
        <v>1902.75</v>
      </c>
    </row>
    <row r="2080" spans="1:6" s="11" customFormat="1" ht="12.75" customHeight="1">
      <c r="A2080" s="36" t="s">
        <v>6401</v>
      </c>
      <c r="B2080" s="36" t="s">
        <v>6402</v>
      </c>
      <c r="C2080" s="37" t="s">
        <v>281</v>
      </c>
      <c r="D2080" s="22">
        <f t="shared" si="32"/>
        <v>22.658237606969394</v>
      </c>
      <c r="E2080" s="28" t="s">
        <v>6433</v>
      </c>
      <c r="F2080" s="24">
        <v>29.39</v>
      </c>
    </row>
    <row r="2081" spans="1:6" s="11" customFormat="1" ht="12.75" customHeight="1">
      <c r="A2081" s="36" t="s">
        <v>6403</v>
      </c>
      <c r="B2081" s="36" t="s">
        <v>6404</v>
      </c>
      <c r="C2081" s="37" t="s">
        <v>281</v>
      </c>
      <c r="D2081" s="22">
        <f t="shared" si="32"/>
        <v>28.563719065607895</v>
      </c>
      <c r="E2081" s="28" t="s">
        <v>6433</v>
      </c>
      <c r="F2081" s="24">
        <v>37.05</v>
      </c>
    </row>
    <row r="2082" spans="1:6" s="11" customFormat="1" ht="12.75" customHeight="1">
      <c r="A2082" s="36" t="s">
        <v>6405</v>
      </c>
      <c r="B2082" s="36" t="s">
        <v>6406</v>
      </c>
      <c r="C2082" s="37" t="s">
        <v>281</v>
      </c>
      <c r="D2082" s="22">
        <f t="shared" si="32"/>
        <v>28.87980880425565</v>
      </c>
      <c r="E2082" s="28" t="s">
        <v>6433</v>
      </c>
      <c r="F2082" s="24">
        <v>37.46</v>
      </c>
    </row>
    <row r="2083" spans="1:6" s="11" customFormat="1" ht="12.75" customHeight="1">
      <c r="A2083" s="36" t="s">
        <v>6407</v>
      </c>
      <c r="B2083" s="36" t="s">
        <v>6408</v>
      </c>
      <c r="C2083" s="37" t="s">
        <v>281</v>
      </c>
      <c r="D2083" s="22">
        <f t="shared" si="32"/>
        <v>34.708195204687385</v>
      </c>
      <c r="E2083" s="28" t="s">
        <v>6433</v>
      </c>
      <c r="F2083" s="24">
        <v>45.02</v>
      </c>
    </row>
    <row r="2084" spans="1:6" s="11" customFormat="1" ht="12.75" customHeight="1">
      <c r="A2084" s="36" t="s">
        <v>4239</v>
      </c>
      <c r="B2084" s="36" t="s">
        <v>4156</v>
      </c>
      <c r="C2084" s="37" t="s">
        <v>537</v>
      </c>
      <c r="D2084" s="22">
        <f t="shared" si="32"/>
        <v>366.35571659856606</v>
      </c>
      <c r="E2084" s="28" t="s">
        <v>6433</v>
      </c>
      <c r="F2084" s="24">
        <v>475.2</v>
      </c>
    </row>
    <row r="2085" spans="1:6" s="11" customFormat="1" ht="12.75" customHeight="1">
      <c r="A2085" s="36" t="s">
        <v>4240</v>
      </c>
      <c r="B2085" s="36" t="s">
        <v>4241</v>
      </c>
      <c r="C2085" s="37" t="s">
        <v>281</v>
      </c>
      <c r="D2085" s="22">
        <f t="shared" si="32"/>
        <v>10.022357566879963</v>
      </c>
      <c r="E2085" s="28" t="s">
        <v>6433</v>
      </c>
      <c r="F2085" s="24">
        <v>13</v>
      </c>
    </row>
    <row r="2086" spans="1:6" s="11" customFormat="1" ht="12.75" customHeight="1">
      <c r="A2086" s="36" t="s">
        <v>4242</v>
      </c>
      <c r="B2086" s="36" t="s">
        <v>4243</v>
      </c>
      <c r="C2086" s="37" t="s">
        <v>281</v>
      </c>
      <c r="D2086" s="22">
        <f t="shared" si="32"/>
        <v>233.49780279084112</v>
      </c>
      <c r="E2086" s="28" t="s">
        <v>6433</v>
      </c>
      <c r="F2086" s="24">
        <v>302.87</v>
      </c>
    </row>
    <row r="2087" spans="1:6" s="11" customFormat="1" ht="12.75" customHeight="1">
      <c r="A2087" s="36" t="s">
        <v>4244</v>
      </c>
      <c r="B2087" s="36" t="s">
        <v>4245</v>
      </c>
      <c r="C2087" s="37" t="s">
        <v>281</v>
      </c>
      <c r="D2087" s="22">
        <f t="shared" si="32"/>
        <v>47.86832164058284</v>
      </c>
      <c r="E2087" s="28" t="s">
        <v>6433</v>
      </c>
      <c r="F2087" s="24">
        <v>62.09</v>
      </c>
    </row>
    <row r="2088" spans="1:6" s="11" customFormat="1" ht="12.75" customHeight="1">
      <c r="A2088" s="36" t="s">
        <v>4246</v>
      </c>
      <c r="B2088" s="36" t="s">
        <v>4247</v>
      </c>
      <c r="C2088" s="37" t="s">
        <v>281</v>
      </c>
      <c r="D2088" s="22">
        <f t="shared" si="32"/>
        <v>47.86832164058284</v>
      </c>
      <c r="E2088" s="28" t="s">
        <v>6433</v>
      </c>
      <c r="F2088" s="24">
        <v>62.09</v>
      </c>
    </row>
    <row r="2089" spans="1:6" s="11" customFormat="1" ht="12.75" customHeight="1">
      <c r="A2089" s="36" t="s">
        <v>4248</v>
      </c>
      <c r="B2089" s="36" t="s">
        <v>4249</v>
      </c>
      <c r="C2089" s="37" t="s">
        <v>281</v>
      </c>
      <c r="D2089" s="22">
        <f t="shared" si="32"/>
        <v>12.975098296199214</v>
      </c>
      <c r="E2089" s="28" t="s">
        <v>6433</v>
      </c>
      <c r="F2089" s="24">
        <v>16.83</v>
      </c>
    </row>
    <row r="2090" spans="1:6" s="11" customFormat="1" ht="12.75" customHeight="1">
      <c r="A2090" s="36" t="s">
        <v>4250</v>
      </c>
      <c r="B2090" s="36" t="s">
        <v>4251</v>
      </c>
      <c r="C2090" s="37" t="s">
        <v>281</v>
      </c>
      <c r="D2090" s="22">
        <f t="shared" si="32"/>
        <v>14.270295274072934</v>
      </c>
      <c r="E2090" s="28" t="s">
        <v>6433</v>
      </c>
      <c r="F2090" s="24">
        <v>18.51</v>
      </c>
    </row>
    <row r="2091" spans="1:6" s="11" customFormat="1" ht="12.75" customHeight="1">
      <c r="A2091" s="36" t="s">
        <v>4252</v>
      </c>
      <c r="B2091" s="36" t="s">
        <v>4253</v>
      </c>
      <c r="C2091" s="37" t="s">
        <v>281</v>
      </c>
      <c r="D2091" s="22">
        <f t="shared" si="32"/>
        <v>25.888520545833014</v>
      </c>
      <c r="E2091" s="28" t="s">
        <v>6433</v>
      </c>
      <c r="F2091" s="24">
        <v>33.58</v>
      </c>
    </row>
    <row r="2092" spans="1:6" s="11" customFormat="1" ht="12.75" customHeight="1">
      <c r="A2092" s="36" t="s">
        <v>4254</v>
      </c>
      <c r="B2092" s="36" t="s">
        <v>4255</v>
      </c>
      <c r="C2092" s="37" t="s">
        <v>281</v>
      </c>
      <c r="D2092" s="22">
        <f t="shared" si="32"/>
        <v>73.61036157582299</v>
      </c>
      <c r="E2092" s="28" t="s">
        <v>6433</v>
      </c>
      <c r="F2092" s="24">
        <v>95.48</v>
      </c>
    </row>
    <row r="2093" spans="1:6" s="11" customFormat="1" ht="12.75" customHeight="1">
      <c r="A2093" s="36" t="s">
        <v>4256</v>
      </c>
      <c r="B2093" s="36" t="s">
        <v>4257</v>
      </c>
      <c r="C2093" s="37" t="s">
        <v>537</v>
      </c>
      <c r="D2093" s="22">
        <f t="shared" si="32"/>
        <v>366.35571659856606</v>
      </c>
      <c r="E2093" s="28" t="s">
        <v>6433</v>
      </c>
      <c r="F2093" s="24">
        <v>475.2</v>
      </c>
    </row>
    <row r="2094" spans="1:6" s="11" customFormat="1" ht="12.75" customHeight="1">
      <c r="A2094" s="36" t="s">
        <v>450</v>
      </c>
      <c r="B2094" s="36" t="s">
        <v>4258</v>
      </c>
      <c r="C2094" s="37" t="s">
        <v>401</v>
      </c>
      <c r="D2094" s="22">
        <f t="shared" si="32"/>
        <v>63.34900932850205</v>
      </c>
      <c r="E2094" s="28" t="s">
        <v>6433</v>
      </c>
      <c r="F2094" s="24">
        <v>82.17</v>
      </c>
    </row>
    <row r="2095" spans="1:6" s="11" customFormat="1" ht="12.75" customHeight="1">
      <c r="A2095" s="36" t="s">
        <v>4259</v>
      </c>
      <c r="B2095" s="36" t="s">
        <v>4260</v>
      </c>
      <c r="C2095" s="37" t="s">
        <v>401</v>
      </c>
      <c r="D2095" s="22">
        <f t="shared" si="32"/>
        <v>88.69786446688768</v>
      </c>
      <c r="E2095" s="28" t="s">
        <v>6433</v>
      </c>
      <c r="F2095" s="24">
        <v>115.05</v>
      </c>
    </row>
    <row r="2096" spans="1:6" s="11" customFormat="1" ht="12.75" customHeight="1">
      <c r="A2096" s="36" t="s">
        <v>4261</v>
      </c>
      <c r="B2096" s="36" t="s">
        <v>4262</v>
      </c>
      <c r="C2096" s="37" t="s">
        <v>401</v>
      </c>
      <c r="D2096" s="22">
        <f t="shared" si="32"/>
        <v>109.19744044406754</v>
      </c>
      <c r="E2096" s="28" t="s">
        <v>6433</v>
      </c>
      <c r="F2096" s="24">
        <v>141.64</v>
      </c>
    </row>
    <row r="2097" spans="1:6" s="11" customFormat="1" ht="12.75" customHeight="1">
      <c r="A2097" s="36" t="s">
        <v>224</v>
      </c>
      <c r="B2097" s="36" t="s">
        <v>4263</v>
      </c>
      <c r="C2097" s="37" t="s">
        <v>401</v>
      </c>
      <c r="D2097" s="22">
        <f t="shared" si="32"/>
        <v>62.03839333898697</v>
      </c>
      <c r="E2097" s="28" t="s">
        <v>6433</v>
      </c>
      <c r="F2097" s="24">
        <v>80.47</v>
      </c>
    </row>
    <row r="2098" spans="1:6" s="11" customFormat="1" ht="12.75" customHeight="1">
      <c r="A2098" s="36" t="s">
        <v>4264</v>
      </c>
      <c r="B2098" s="36" t="s">
        <v>4265</v>
      </c>
      <c r="C2098" s="37" t="s">
        <v>401</v>
      </c>
      <c r="D2098" s="22">
        <f t="shared" si="32"/>
        <v>16.174543211780126</v>
      </c>
      <c r="E2098" s="28" t="s">
        <v>6433</v>
      </c>
      <c r="F2098" s="24">
        <v>20.98</v>
      </c>
    </row>
    <row r="2099" spans="1:6" s="11" customFormat="1" ht="12.75" customHeight="1">
      <c r="A2099" s="36" t="s">
        <v>4266</v>
      </c>
      <c r="B2099" s="36" t="s">
        <v>4267</v>
      </c>
      <c r="C2099" s="37" t="s">
        <v>401</v>
      </c>
      <c r="D2099" s="22">
        <f t="shared" si="32"/>
        <v>21.201141006861462</v>
      </c>
      <c r="E2099" s="28" t="s">
        <v>6433</v>
      </c>
      <c r="F2099" s="24">
        <v>27.5</v>
      </c>
    </row>
    <row r="2100" spans="1:6" s="11" customFormat="1" ht="12.75" customHeight="1">
      <c r="A2100" s="36" t="s">
        <v>451</v>
      </c>
      <c r="B2100" s="36" t="s">
        <v>4268</v>
      </c>
      <c r="C2100" s="37" t="s">
        <v>401</v>
      </c>
      <c r="D2100" s="22">
        <f t="shared" si="32"/>
        <v>11.032302829388637</v>
      </c>
      <c r="E2100" s="28" t="s">
        <v>6433</v>
      </c>
      <c r="F2100" s="24">
        <v>14.31</v>
      </c>
    </row>
    <row r="2101" spans="1:6" s="11" customFormat="1" ht="12.75" customHeight="1">
      <c r="A2101" s="36" t="s">
        <v>4269</v>
      </c>
      <c r="B2101" s="36" t="s">
        <v>4270</v>
      </c>
      <c r="C2101" s="37" t="s">
        <v>401</v>
      </c>
      <c r="D2101" s="22">
        <f t="shared" si="32"/>
        <v>17.292421555778276</v>
      </c>
      <c r="E2101" s="28" t="s">
        <v>6433</v>
      </c>
      <c r="F2101" s="24">
        <v>22.43</v>
      </c>
    </row>
    <row r="2102" spans="1:6" s="11" customFormat="1" ht="12.75" customHeight="1">
      <c r="A2102" s="36" t="s">
        <v>4271</v>
      </c>
      <c r="B2102" s="36" t="s">
        <v>4272</v>
      </c>
      <c r="C2102" s="37" t="s">
        <v>401</v>
      </c>
      <c r="D2102" s="22">
        <f t="shared" si="32"/>
        <v>91.94356641739266</v>
      </c>
      <c r="E2102" s="28" t="s">
        <v>6433</v>
      </c>
      <c r="F2102" s="24">
        <v>119.26</v>
      </c>
    </row>
    <row r="2103" spans="1:6" s="11" customFormat="1" ht="12.75" customHeight="1">
      <c r="A2103" s="36" t="s">
        <v>308</v>
      </c>
      <c r="B2103" s="36" t="s">
        <v>4273</v>
      </c>
      <c r="C2103" s="37" t="s">
        <v>401</v>
      </c>
      <c r="D2103" s="22">
        <f t="shared" si="32"/>
        <v>102.1432426181482</v>
      </c>
      <c r="E2103" s="28" t="s">
        <v>6433</v>
      </c>
      <c r="F2103" s="24">
        <v>132.49</v>
      </c>
    </row>
    <row r="2104" spans="1:6" s="11" customFormat="1" ht="12.75" customHeight="1">
      <c r="A2104" s="36" t="s">
        <v>4274</v>
      </c>
      <c r="B2104" s="36" t="s">
        <v>4275</v>
      </c>
      <c r="C2104" s="37" t="s">
        <v>401</v>
      </c>
      <c r="D2104" s="22">
        <f t="shared" si="32"/>
        <v>84.96646364968005</v>
      </c>
      <c r="E2104" s="28" t="s">
        <v>6433</v>
      </c>
      <c r="F2104" s="24">
        <v>110.21</v>
      </c>
    </row>
    <row r="2105" spans="1:6" s="11" customFormat="1" ht="12.75" customHeight="1">
      <c r="A2105" s="36" t="s">
        <v>4276</v>
      </c>
      <c r="B2105" s="36" t="s">
        <v>4277</v>
      </c>
      <c r="C2105" s="37" t="s">
        <v>401</v>
      </c>
      <c r="D2105" s="22">
        <f t="shared" si="32"/>
        <v>84.69663094595637</v>
      </c>
      <c r="E2105" s="28" t="s">
        <v>6433</v>
      </c>
      <c r="F2105" s="24">
        <v>109.86</v>
      </c>
    </row>
    <row r="2106" spans="1:6" s="11" customFormat="1" ht="12.75" customHeight="1">
      <c r="A2106" s="36" t="s">
        <v>4278</v>
      </c>
      <c r="B2106" s="36" t="s">
        <v>4279</v>
      </c>
      <c r="C2106" s="37" t="s">
        <v>401</v>
      </c>
      <c r="D2106" s="22">
        <f t="shared" si="32"/>
        <v>107.32403052964307</v>
      </c>
      <c r="E2106" s="28" t="s">
        <v>6433</v>
      </c>
      <c r="F2106" s="24">
        <v>139.21</v>
      </c>
    </row>
    <row r="2107" spans="1:6" s="11" customFormat="1" ht="12.75" customHeight="1">
      <c r="A2107" s="36" t="s">
        <v>4280</v>
      </c>
      <c r="B2107" s="36" t="s">
        <v>4281</v>
      </c>
      <c r="C2107" s="37" t="s">
        <v>401</v>
      </c>
      <c r="D2107" s="22">
        <f t="shared" si="32"/>
        <v>140.2436203839334</v>
      </c>
      <c r="E2107" s="28" t="s">
        <v>6433</v>
      </c>
      <c r="F2107" s="24">
        <v>181.91</v>
      </c>
    </row>
    <row r="2108" spans="1:6" s="11" customFormat="1" ht="27.75" customHeight="1">
      <c r="A2108" s="36" t="s">
        <v>4282</v>
      </c>
      <c r="B2108" s="36" t="s">
        <v>4283</v>
      </c>
      <c r="C2108" s="37" t="s">
        <v>401</v>
      </c>
      <c r="D2108" s="22">
        <f t="shared" si="32"/>
        <v>26.042710662246552</v>
      </c>
      <c r="E2108" s="28" t="s">
        <v>6433</v>
      </c>
      <c r="F2108" s="24">
        <v>33.78</v>
      </c>
    </row>
    <row r="2109" spans="1:6" s="11" customFormat="1" ht="27.75" customHeight="1">
      <c r="A2109" s="36" t="s">
        <v>4284</v>
      </c>
      <c r="B2109" s="36" t="s">
        <v>4285</v>
      </c>
      <c r="C2109" s="37" t="s">
        <v>401</v>
      </c>
      <c r="D2109" s="22">
        <f t="shared" si="32"/>
        <v>29.342379153496264</v>
      </c>
      <c r="E2109" s="28" t="s">
        <v>6433</v>
      </c>
      <c r="F2109" s="24">
        <v>38.06</v>
      </c>
    </row>
    <row r="2110" spans="1:6" s="11" customFormat="1" ht="12.75" customHeight="1">
      <c r="A2110" s="36" t="s">
        <v>4286</v>
      </c>
      <c r="B2110" s="36" t="s">
        <v>452</v>
      </c>
      <c r="C2110" s="37" t="s">
        <v>537</v>
      </c>
      <c r="D2110" s="22">
        <f t="shared" si="32"/>
        <v>366.35571659856606</v>
      </c>
      <c r="E2110" s="28" t="s">
        <v>6433</v>
      </c>
      <c r="F2110" s="24">
        <v>475.2</v>
      </c>
    </row>
    <row r="2111" spans="1:6" s="11" customFormat="1" ht="12.75" customHeight="1">
      <c r="A2111" s="36" t="s">
        <v>4287</v>
      </c>
      <c r="B2111" s="36" t="s">
        <v>4288</v>
      </c>
      <c r="C2111" s="37" t="s">
        <v>401</v>
      </c>
      <c r="D2111" s="22">
        <f t="shared" si="32"/>
        <v>2.5055893917199907</v>
      </c>
      <c r="E2111" s="28" t="s">
        <v>6433</v>
      </c>
      <c r="F2111" s="24">
        <v>3.25</v>
      </c>
    </row>
    <row r="2112" spans="1:6" s="11" customFormat="1" ht="12.75" customHeight="1">
      <c r="A2112" s="36" t="s">
        <v>4289</v>
      </c>
      <c r="B2112" s="36" t="s">
        <v>4290</v>
      </c>
      <c r="C2112" s="37" t="s">
        <v>401</v>
      </c>
      <c r="D2112" s="22">
        <f t="shared" si="32"/>
        <v>3.446149101842572</v>
      </c>
      <c r="E2112" s="28" t="s">
        <v>6433</v>
      </c>
      <c r="F2112" s="24">
        <v>4.47</v>
      </c>
    </row>
    <row r="2113" spans="1:6" s="11" customFormat="1" ht="12.75" customHeight="1">
      <c r="A2113" s="36" t="s">
        <v>4291</v>
      </c>
      <c r="B2113" s="36" t="s">
        <v>4292</v>
      </c>
      <c r="C2113" s="37" t="s">
        <v>401</v>
      </c>
      <c r="D2113" s="22">
        <f t="shared" si="32"/>
        <v>1.248939942949657</v>
      </c>
      <c r="E2113" s="28" t="s">
        <v>6433</v>
      </c>
      <c r="F2113" s="24">
        <v>1.62</v>
      </c>
    </row>
    <row r="2114" spans="1:6" s="11" customFormat="1" ht="12.75" customHeight="1">
      <c r="A2114" s="36" t="s">
        <v>4293</v>
      </c>
      <c r="B2114" s="36" t="s">
        <v>4294</v>
      </c>
      <c r="C2114" s="37" t="s">
        <v>401</v>
      </c>
      <c r="D2114" s="22">
        <f t="shared" si="32"/>
        <v>1.248939942949657</v>
      </c>
      <c r="E2114" s="28" t="s">
        <v>6433</v>
      </c>
      <c r="F2114" s="24">
        <v>1.62</v>
      </c>
    </row>
    <row r="2115" spans="1:6" s="11" customFormat="1" ht="12.75" customHeight="1">
      <c r="A2115" s="36" t="s">
        <v>4295</v>
      </c>
      <c r="B2115" s="36" t="s">
        <v>626</v>
      </c>
      <c r="C2115" s="37" t="s">
        <v>537</v>
      </c>
      <c r="D2115" s="22">
        <f t="shared" si="32"/>
        <v>366.35571659856606</v>
      </c>
      <c r="E2115" s="28" t="s">
        <v>6433</v>
      </c>
      <c r="F2115" s="24">
        <v>475.2</v>
      </c>
    </row>
    <row r="2116" spans="1:6" s="11" customFormat="1" ht="12.75" customHeight="1">
      <c r="A2116" s="36" t="s">
        <v>4296</v>
      </c>
      <c r="B2116" s="36" t="s">
        <v>4297</v>
      </c>
      <c r="C2116" s="37" t="s">
        <v>401</v>
      </c>
      <c r="D2116" s="22">
        <f t="shared" si="32"/>
        <v>10.00693855523861</v>
      </c>
      <c r="E2116" s="28" t="s">
        <v>6433</v>
      </c>
      <c r="F2116" s="24">
        <v>12.98</v>
      </c>
    </row>
    <row r="2117" spans="1:6" s="11" customFormat="1" ht="12.75" customHeight="1">
      <c r="A2117" s="36" t="s">
        <v>4298</v>
      </c>
      <c r="B2117" s="36" t="s">
        <v>4299</v>
      </c>
      <c r="C2117" s="37" t="s">
        <v>401</v>
      </c>
      <c r="D2117" s="22">
        <f t="shared" si="32"/>
        <v>5.358106545370442</v>
      </c>
      <c r="E2117" s="28" t="s">
        <v>6433</v>
      </c>
      <c r="F2117" s="24">
        <v>6.95</v>
      </c>
    </row>
    <row r="2118" spans="1:6" s="11" customFormat="1" ht="12.75" customHeight="1">
      <c r="A2118" s="36" t="s">
        <v>4300</v>
      </c>
      <c r="B2118" s="36" t="s">
        <v>4301</v>
      </c>
      <c r="C2118" s="37" t="s">
        <v>401</v>
      </c>
      <c r="D2118" s="22">
        <f t="shared" si="32"/>
        <v>10.00693855523861</v>
      </c>
      <c r="E2118" s="28" t="s">
        <v>6433</v>
      </c>
      <c r="F2118" s="24">
        <v>12.98</v>
      </c>
    </row>
    <row r="2119" spans="1:6" s="11" customFormat="1" ht="12.75" customHeight="1">
      <c r="A2119" s="36" t="s">
        <v>4302</v>
      </c>
      <c r="B2119" s="36" t="s">
        <v>403</v>
      </c>
      <c r="C2119" s="37" t="s">
        <v>537</v>
      </c>
      <c r="D2119" s="22">
        <f t="shared" si="32"/>
        <v>366.35571659856606</v>
      </c>
      <c r="E2119" s="28" t="s">
        <v>6433</v>
      </c>
      <c r="F2119" s="24">
        <v>475.2</v>
      </c>
    </row>
    <row r="2120" spans="1:6" s="11" customFormat="1" ht="12.75" customHeight="1">
      <c r="A2120" s="36" t="s">
        <v>4303</v>
      </c>
      <c r="B2120" s="36" t="s">
        <v>4304</v>
      </c>
      <c r="C2120" s="37" t="s">
        <v>401</v>
      </c>
      <c r="D2120" s="22">
        <f t="shared" si="32"/>
        <v>11.386940097139775</v>
      </c>
      <c r="E2120" s="28" t="s">
        <v>6433</v>
      </c>
      <c r="F2120" s="24">
        <v>14.77</v>
      </c>
    </row>
    <row r="2121" spans="1:6" s="11" customFormat="1" ht="12.75" customHeight="1">
      <c r="A2121" s="36" t="s">
        <v>4305</v>
      </c>
      <c r="B2121" s="36" t="s">
        <v>4306</v>
      </c>
      <c r="C2121" s="37" t="s">
        <v>401</v>
      </c>
      <c r="D2121" s="22">
        <f aca="true" t="shared" si="33" ref="D2121:D2184">F2121/$F$5</f>
        <v>5.358106545370442</v>
      </c>
      <c r="E2121" s="28" t="s">
        <v>6433</v>
      </c>
      <c r="F2121" s="24">
        <v>6.95</v>
      </c>
    </row>
    <row r="2122" spans="1:6" s="11" customFormat="1" ht="12.75" customHeight="1">
      <c r="A2122" s="36" t="s">
        <v>4307</v>
      </c>
      <c r="B2122" s="36" t="s">
        <v>4308</v>
      </c>
      <c r="C2122" s="37" t="s">
        <v>401</v>
      </c>
      <c r="D2122" s="22">
        <f t="shared" si="33"/>
        <v>10.00693855523861</v>
      </c>
      <c r="E2122" s="28" t="s">
        <v>6433</v>
      </c>
      <c r="F2122" s="24">
        <v>12.98</v>
      </c>
    </row>
    <row r="2123" spans="1:6" s="11" customFormat="1" ht="12.75" customHeight="1">
      <c r="A2123" s="36" t="s">
        <v>4309</v>
      </c>
      <c r="B2123" s="36" t="s">
        <v>4310</v>
      </c>
      <c r="C2123" s="37" t="s">
        <v>537</v>
      </c>
      <c r="D2123" s="22">
        <f t="shared" si="33"/>
        <v>366.35571659856606</v>
      </c>
      <c r="E2123" s="28" t="s">
        <v>6433</v>
      </c>
      <c r="F2123" s="24">
        <v>475.2</v>
      </c>
    </row>
    <row r="2124" spans="1:6" s="11" customFormat="1" ht="12.75" customHeight="1">
      <c r="A2124" s="36" t="s">
        <v>4311</v>
      </c>
      <c r="B2124" s="36" t="s">
        <v>4312</v>
      </c>
      <c r="C2124" s="37" t="s">
        <v>401</v>
      </c>
      <c r="D2124" s="22">
        <f t="shared" si="33"/>
        <v>126.28170534268754</v>
      </c>
      <c r="E2124" s="28" t="s">
        <v>6433</v>
      </c>
      <c r="F2124" s="24">
        <v>163.8</v>
      </c>
    </row>
    <row r="2125" spans="1:6" s="11" customFormat="1" ht="12.75" customHeight="1">
      <c r="A2125" s="36" t="s">
        <v>4313</v>
      </c>
      <c r="B2125" s="36" t="s">
        <v>4314</v>
      </c>
      <c r="C2125" s="37" t="s">
        <v>286</v>
      </c>
      <c r="D2125" s="22">
        <f t="shared" si="33"/>
        <v>18.310076324107627</v>
      </c>
      <c r="E2125" s="28" t="s">
        <v>6433</v>
      </c>
      <c r="F2125" s="24">
        <v>23.75</v>
      </c>
    </row>
    <row r="2126" spans="1:6" s="11" customFormat="1" ht="12.75" customHeight="1">
      <c r="A2126" s="36" t="s">
        <v>4315</v>
      </c>
      <c r="B2126" s="36" t="s">
        <v>4316</v>
      </c>
      <c r="C2126" s="37" t="s">
        <v>401</v>
      </c>
      <c r="D2126" s="22">
        <f t="shared" si="33"/>
        <v>43.15010407832858</v>
      </c>
      <c r="E2126" s="28" t="s">
        <v>6433</v>
      </c>
      <c r="F2126" s="24">
        <v>55.97</v>
      </c>
    </row>
    <row r="2127" spans="1:6" s="11" customFormat="1" ht="12.75" customHeight="1">
      <c r="A2127" s="36" t="s">
        <v>4317</v>
      </c>
      <c r="B2127" s="36" t="s">
        <v>4318</v>
      </c>
      <c r="C2127" s="37" t="s">
        <v>401</v>
      </c>
      <c r="D2127" s="23">
        <f t="shared" si="33"/>
        <v>4.217099683910261</v>
      </c>
      <c r="E2127" s="28" t="s">
        <v>6433</v>
      </c>
      <c r="F2127" s="25">
        <v>5.47</v>
      </c>
    </row>
    <row r="2128" spans="1:6" s="11" customFormat="1" ht="12.75" customHeight="1">
      <c r="A2128" s="36" t="s">
        <v>4319</v>
      </c>
      <c r="B2128" s="36" t="s">
        <v>4320</v>
      </c>
      <c r="C2128" s="37" t="s">
        <v>401</v>
      </c>
      <c r="D2128" s="22">
        <f t="shared" si="33"/>
        <v>45.79446457482076</v>
      </c>
      <c r="E2128" s="28" t="s">
        <v>6433</v>
      </c>
      <c r="F2128" s="24">
        <v>59.4</v>
      </c>
    </row>
    <row r="2129" spans="1:6" s="11" customFormat="1" ht="12.75" customHeight="1">
      <c r="A2129" s="36" t="s">
        <v>4321</v>
      </c>
      <c r="B2129" s="36" t="s">
        <v>4322</v>
      </c>
      <c r="C2129" s="37" t="s">
        <v>537</v>
      </c>
      <c r="D2129" s="22">
        <f t="shared" si="33"/>
        <v>366.35571659856606</v>
      </c>
      <c r="E2129" s="28" t="s">
        <v>6433</v>
      </c>
      <c r="F2129" s="24">
        <v>475.2</v>
      </c>
    </row>
    <row r="2130" spans="1:6" s="11" customFormat="1" ht="12.75" customHeight="1">
      <c r="A2130" s="36" t="s">
        <v>4323</v>
      </c>
      <c r="B2130" s="36" t="s">
        <v>4324</v>
      </c>
      <c r="C2130" s="37" t="s">
        <v>401</v>
      </c>
      <c r="D2130" s="22">
        <f t="shared" si="33"/>
        <v>48.80888135070543</v>
      </c>
      <c r="E2130" s="28" t="s">
        <v>6433</v>
      </c>
      <c r="F2130" s="24">
        <v>63.31</v>
      </c>
    </row>
    <row r="2131" spans="1:6" s="11" customFormat="1" ht="12.75" customHeight="1">
      <c r="A2131" s="36" t="s">
        <v>4325</v>
      </c>
      <c r="B2131" s="36" t="s">
        <v>4326</v>
      </c>
      <c r="C2131" s="37" t="s">
        <v>401</v>
      </c>
      <c r="D2131" s="22">
        <f t="shared" si="33"/>
        <v>63.40297586924678</v>
      </c>
      <c r="E2131" s="28" t="s">
        <v>6433</v>
      </c>
      <c r="F2131" s="24">
        <v>82.24</v>
      </c>
    </row>
    <row r="2132" spans="1:6" s="11" customFormat="1" ht="12.75" customHeight="1">
      <c r="A2132" s="36" t="s">
        <v>4327</v>
      </c>
      <c r="B2132" s="36" t="s">
        <v>769</v>
      </c>
      <c r="C2132" s="37" t="s">
        <v>401</v>
      </c>
      <c r="D2132" s="22">
        <f t="shared" si="33"/>
        <v>10.045486084341993</v>
      </c>
      <c r="E2132" s="28" t="s">
        <v>6433</v>
      </c>
      <c r="F2132" s="24">
        <v>13.03</v>
      </c>
    </row>
    <row r="2133" spans="1:6" s="11" customFormat="1" ht="12.75" customHeight="1">
      <c r="A2133" s="36" t="s">
        <v>4328</v>
      </c>
      <c r="B2133" s="36" t="s">
        <v>4329</v>
      </c>
      <c r="C2133" s="37" t="s">
        <v>401</v>
      </c>
      <c r="D2133" s="22">
        <f t="shared" si="33"/>
        <v>15.681134839256805</v>
      </c>
      <c r="E2133" s="28" t="s">
        <v>6433</v>
      </c>
      <c r="F2133" s="24">
        <v>20.34</v>
      </c>
    </row>
    <row r="2134" spans="1:6" s="11" customFormat="1" ht="12.75" customHeight="1">
      <c r="A2134" s="36" t="s">
        <v>4330</v>
      </c>
      <c r="B2134" s="36" t="s">
        <v>404</v>
      </c>
      <c r="C2134" s="37" t="s">
        <v>537</v>
      </c>
      <c r="D2134" s="22">
        <f t="shared" si="33"/>
        <v>366.35571659856606</v>
      </c>
      <c r="E2134" s="28" t="s">
        <v>6433</v>
      </c>
      <c r="F2134" s="24">
        <v>475.2</v>
      </c>
    </row>
    <row r="2135" spans="1:6" s="11" customFormat="1" ht="12.75" customHeight="1">
      <c r="A2135" s="36" t="s">
        <v>4331</v>
      </c>
      <c r="B2135" s="36" t="s">
        <v>4332</v>
      </c>
      <c r="C2135" s="37" t="s">
        <v>401</v>
      </c>
      <c r="D2135" s="23">
        <f t="shared" si="33"/>
        <v>200.2698327037237</v>
      </c>
      <c r="E2135" s="28" t="s">
        <v>6433</v>
      </c>
      <c r="F2135" s="25">
        <v>259.77</v>
      </c>
    </row>
    <row r="2136" spans="1:6" s="11" customFormat="1" ht="12.75" customHeight="1">
      <c r="A2136" s="36" t="s">
        <v>4333</v>
      </c>
      <c r="B2136" s="36" t="s">
        <v>4334</v>
      </c>
      <c r="C2136" s="37" t="s">
        <v>401</v>
      </c>
      <c r="D2136" s="22">
        <f t="shared" si="33"/>
        <v>276.7558399506592</v>
      </c>
      <c r="E2136" s="28" t="s">
        <v>6433</v>
      </c>
      <c r="F2136" s="24">
        <v>358.98</v>
      </c>
    </row>
    <row r="2137" spans="1:6" s="11" customFormat="1" ht="12.75" customHeight="1">
      <c r="A2137" s="36" t="s">
        <v>345</v>
      </c>
      <c r="B2137" s="36" t="s">
        <v>4335</v>
      </c>
      <c r="C2137" s="37" t="s">
        <v>401</v>
      </c>
      <c r="D2137" s="22">
        <f t="shared" si="33"/>
        <v>78.62924986508365</v>
      </c>
      <c r="E2137" s="28" t="s">
        <v>6433</v>
      </c>
      <c r="F2137" s="24">
        <v>101.99</v>
      </c>
    </row>
    <row r="2138" spans="1:6" s="11" customFormat="1" ht="12.75" customHeight="1">
      <c r="A2138" s="36" t="s">
        <v>4336</v>
      </c>
      <c r="B2138" s="36" t="s">
        <v>4337</v>
      </c>
      <c r="C2138" s="37" t="s">
        <v>401</v>
      </c>
      <c r="D2138" s="22">
        <f t="shared" si="33"/>
        <v>100.77866008788837</v>
      </c>
      <c r="E2138" s="28" t="s">
        <v>6433</v>
      </c>
      <c r="F2138" s="24">
        <v>130.72</v>
      </c>
    </row>
    <row r="2139" spans="1:6" s="11" customFormat="1" ht="12.75" customHeight="1">
      <c r="A2139" s="36" t="s">
        <v>4338</v>
      </c>
      <c r="B2139" s="36" t="s">
        <v>4339</v>
      </c>
      <c r="C2139" s="37" t="s">
        <v>401</v>
      </c>
      <c r="D2139" s="22">
        <f t="shared" si="33"/>
        <v>48.438825071312934</v>
      </c>
      <c r="E2139" s="28" t="s">
        <v>6433</v>
      </c>
      <c r="F2139" s="24">
        <v>62.83</v>
      </c>
    </row>
    <row r="2140" spans="1:6" s="11" customFormat="1" ht="12.75" customHeight="1">
      <c r="A2140" s="36" t="s">
        <v>50</v>
      </c>
      <c r="B2140" s="36" t="s">
        <v>4340</v>
      </c>
      <c r="C2140" s="37" t="s">
        <v>401</v>
      </c>
      <c r="D2140" s="23">
        <f t="shared" si="33"/>
        <v>36.512219566725776</v>
      </c>
      <c r="E2140" s="28" t="s">
        <v>6433</v>
      </c>
      <c r="F2140" s="25">
        <v>47.36</v>
      </c>
    </row>
    <row r="2141" spans="1:6" s="11" customFormat="1" ht="12.75" customHeight="1">
      <c r="A2141" s="36" t="s">
        <v>4341</v>
      </c>
      <c r="B2141" s="36" t="s">
        <v>4342</v>
      </c>
      <c r="C2141" s="37" t="s">
        <v>401</v>
      </c>
      <c r="D2141" s="23">
        <f t="shared" si="33"/>
        <v>86.57775036620153</v>
      </c>
      <c r="E2141" s="28" t="s">
        <v>6433</v>
      </c>
      <c r="F2141" s="25">
        <v>112.3</v>
      </c>
    </row>
    <row r="2142" spans="1:6" s="11" customFormat="1" ht="12.75" customHeight="1">
      <c r="A2142" s="38" t="s">
        <v>306</v>
      </c>
      <c r="B2142" s="36" t="s">
        <v>4343</v>
      </c>
      <c r="C2142" s="39" t="s">
        <v>401</v>
      </c>
      <c r="D2142" s="22">
        <f t="shared" si="33"/>
        <v>53.07223806953975</v>
      </c>
      <c r="E2142" s="28" t="s">
        <v>6433</v>
      </c>
      <c r="F2142" s="24">
        <v>68.84</v>
      </c>
    </row>
    <row r="2143" spans="1:6" s="11" customFormat="1" ht="12.75" customHeight="1">
      <c r="A2143" s="36" t="s">
        <v>4344</v>
      </c>
      <c r="B2143" s="36" t="s">
        <v>4265</v>
      </c>
      <c r="C2143" s="37" t="s">
        <v>401</v>
      </c>
      <c r="D2143" s="22">
        <f t="shared" si="33"/>
        <v>16.174543211780126</v>
      </c>
      <c r="E2143" s="28" t="s">
        <v>6433</v>
      </c>
      <c r="F2143" s="24">
        <v>20.98</v>
      </c>
    </row>
    <row r="2144" spans="1:6" s="11" customFormat="1" ht="12.75" customHeight="1">
      <c r="A2144" s="36" t="s">
        <v>4345</v>
      </c>
      <c r="B2144" s="36" t="s">
        <v>4346</v>
      </c>
      <c r="C2144" s="37" t="s">
        <v>401</v>
      </c>
      <c r="D2144" s="22">
        <f t="shared" si="33"/>
        <v>28.31701487934623</v>
      </c>
      <c r="E2144" s="28" t="s">
        <v>6433</v>
      </c>
      <c r="F2144" s="24">
        <v>36.73</v>
      </c>
    </row>
    <row r="2145" spans="1:6" s="11" customFormat="1" ht="12.75" customHeight="1">
      <c r="A2145" s="36" t="s">
        <v>4347</v>
      </c>
      <c r="B2145" s="36" t="s">
        <v>4348</v>
      </c>
      <c r="C2145" s="37" t="s">
        <v>402</v>
      </c>
      <c r="D2145" s="22">
        <f t="shared" si="33"/>
        <v>349.1635186184566</v>
      </c>
      <c r="E2145" s="28" t="s">
        <v>6433</v>
      </c>
      <c r="F2145" s="24">
        <v>452.9</v>
      </c>
    </row>
    <row r="2146" spans="1:6" s="11" customFormat="1" ht="12.75" customHeight="1">
      <c r="A2146" s="36" t="s">
        <v>4349</v>
      </c>
      <c r="B2146" s="36" t="s">
        <v>4350</v>
      </c>
      <c r="C2146" s="37" t="s">
        <v>402</v>
      </c>
      <c r="D2146" s="22">
        <f t="shared" si="33"/>
        <v>415.7042633567189</v>
      </c>
      <c r="E2146" s="28" t="s">
        <v>6433</v>
      </c>
      <c r="F2146" s="24">
        <v>539.21</v>
      </c>
    </row>
    <row r="2147" spans="1:6" s="11" customFormat="1" ht="12.75" customHeight="1">
      <c r="A2147" s="36" t="s">
        <v>4351</v>
      </c>
      <c r="B2147" s="36" t="s">
        <v>4352</v>
      </c>
      <c r="C2147" s="37" t="s">
        <v>401</v>
      </c>
      <c r="D2147" s="22">
        <f t="shared" si="33"/>
        <v>99.49888212165601</v>
      </c>
      <c r="E2147" s="28" t="s">
        <v>6433</v>
      </c>
      <c r="F2147" s="24">
        <v>129.06</v>
      </c>
    </row>
    <row r="2148" spans="1:6" s="11" customFormat="1" ht="12.75" customHeight="1">
      <c r="A2148" s="36" t="s">
        <v>4353</v>
      </c>
      <c r="B2148" s="36" t="s">
        <v>4354</v>
      </c>
      <c r="C2148" s="37" t="s">
        <v>401</v>
      </c>
      <c r="D2148" s="22">
        <f t="shared" si="33"/>
        <v>108.35710430961377</v>
      </c>
      <c r="E2148" s="28" t="s">
        <v>6433</v>
      </c>
      <c r="F2148" s="24">
        <v>140.55</v>
      </c>
    </row>
    <row r="2149" spans="1:6" s="11" customFormat="1" ht="12.75" customHeight="1">
      <c r="A2149" s="36" t="s">
        <v>42</v>
      </c>
      <c r="B2149" s="36" t="s">
        <v>4355</v>
      </c>
      <c r="C2149" s="37" t="s">
        <v>401</v>
      </c>
      <c r="D2149" s="22">
        <f t="shared" si="33"/>
        <v>23.567959293809267</v>
      </c>
      <c r="E2149" s="28" t="s">
        <v>6433</v>
      </c>
      <c r="F2149" s="24">
        <v>30.57</v>
      </c>
    </row>
    <row r="2150" spans="1:6" s="11" customFormat="1" ht="12.75" customHeight="1">
      <c r="A2150" s="38" t="s">
        <v>307</v>
      </c>
      <c r="B2150" s="36" t="s">
        <v>6409</v>
      </c>
      <c r="C2150" s="39" t="s">
        <v>401</v>
      </c>
      <c r="D2150" s="22">
        <f t="shared" si="33"/>
        <v>23.105388944568652</v>
      </c>
      <c r="E2150" s="28" t="s">
        <v>6433</v>
      </c>
      <c r="F2150" s="24">
        <v>29.97</v>
      </c>
    </row>
    <row r="2151" spans="1:6" s="11" customFormat="1" ht="12.75" customHeight="1">
      <c r="A2151" s="36" t="s">
        <v>4356</v>
      </c>
      <c r="B2151" s="36" t="s">
        <v>404</v>
      </c>
      <c r="C2151" s="37" t="s">
        <v>537</v>
      </c>
      <c r="D2151" s="22">
        <f t="shared" si="33"/>
        <v>366.35571659856606</v>
      </c>
      <c r="E2151" s="28" t="s">
        <v>6433</v>
      </c>
      <c r="F2151" s="24">
        <v>475.2</v>
      </c>
    </row>
    <row r="2152" spans="1:6" s="11" customFormat="1" ht="12.75" customHeight="1">
      <c r="A2152" s="36" t="s">
        <v>4357</v>
      </c>
      <c r="B2152" s="36" t="s">
        <v>4358</v>
      </c>
      <c r="C2152" s="37" t="s">
        <v>401</v>
      </c>
      <c r="D2152" s="22">
        <f t="shared" si="33"/>
        <v>48.80888135070543</v>
      </c>
      <c r="E2152" s="28" t="s">
        <v>6433</v>
      </c>
      <c r="F2152" s="24">
        <v>63.31</v>
      </c>
    </row>
    <row r="2153" spans="1:6" s="11" customFormat="1" ht="12.75" customHeight="1">
      <c r="A2153" s="36" t="s">
        <v>4359</v>
      </c>
      <c r="B2153" s="36" t="s">
        <v>4360</v>
      </c>
      <c r="C2153" s="37" t="s">
        <v>401</v>
      </c>
      <c r="D2153" s="22">
        <f t="shared" si="33"/>
        <v>63.40297586924678</v>
      </c>
      <c r="E2153" s="28" t="s">
        <v>6433</v>
      </c>
      <c r="F2153" s="24">
        <v>82.24</v>
      </c>
    </row>
    <row r="2154" spans="1:6" s="11" customFormat="1" ht="12.75" customHeight="1">
      <c r="A2154" s="36" t="s">
        <v>41</v>
      </c>
      <c r="B2154" s="36" t="s">
        <v>4361</v>
      </c>
      <c r="C2154" s="37" t="s">
        <v>401</v>
      </c>
      <c r="D2154" s="22">
        <f t="shared" si="33"/>
        <v>10.045486084341993</v>
      </c>
      <c r="E2154" s="28" t="s">
        <v>6433</v>
      </c>
      <c r="F2154" s="24">
        <v>13.03</v>
      </c>
    </row>
    <row r="2155" spans="1:6" s="11" customFormat="1" ht="12.75" customHeight="1">
      <c r="A2155" s="38" t="s">
        <v>4362</v>
      </c>
      <c r="B2155" s="36" t="s">
        <v>4363</v>
      </c>
      <c r="C2155" s="39" t="s">
        <v>401</v>
      </c>
      <c r="D2155" s="22">
        <f t="shared" si="33"/>
        <v>43.75144553234138</v>
      </c>
      <c r="E2155" s="28" t="s">
        <v>6433</v>
      </c>
      <c r="F2155" s="24">
        <v>56.75</v>
      </c>
    </row>
    <row r="2156" spans="1:6" s="11" customFormat="1" ht="12.75" customHeight="1">
      <c r="A2156" s="38" t="s">
        <v>159</v>
      </c>
      <c r="B2156" s="36" t="s">
        <v>4364</v>
      </c>
      <c r="C2156" s="39" t="s">
        <v>401</v>
      </c>
      <c r="D2156" s="22">
        <f t="shared" si="33"/>
        <v>18.764937167527563</v>
      </c>
      <c r="E2156" s="28" t="s">
        <v>6433</v>
      </c>
      <c r="F2156" s="24">
        <v>24.34</v>
      </c>
    </row>
    <row r="2157" spans="1:6" s="11" customFormat="1" ht="12.75" customHeight="1">
      <c r="A2157" s="36" t="s">
        <v>4365</v>
      </c>
      <c r="B2157" s="36" t="s">
        <v>4366</v>
      </c>
      <c r="C2157" s="37" t="s">
        <v>401</v>
      </c>
      <c r="D2157" s="22">
        <f t="shared" si="33"/>
        <v>9.652301287487472</v>
      </c>
      <c r="E2157" s="28" t="s">
        <v>6433</v>
      </c>
      <c r="F2157" s="24">
        <v>12.52</v>
      </c>
    </row>
    <row r="2158" spans="1:6" s="11" customFormat="1" ht="12.75" customHeight="1">
      <c r="A2158" s="36" t="s">
        <v>4367</v>
      </c>
      <c r="B2158" s="36" t="s">
        <v>404</v>
      </c>
      <c r="C2158" s="37" t="s">
        <v>537</v>
      </c>
      <c r="D2158" s="22">
        <f t="shared" si="33"/>
        <v>366.35571659856606</v>
      </c>
      <c r="E2158" s="28" t="s">
        <v>6433</v>
      </c>
      <c r="F2158" s="24">
        <v>475.2</v>
      </c>
    </row>
    <row r="2159" spans="1:6" s="11" customFormat="1" ht="12.75" customHeight="1">
      <c r="A2159" s="36" t="s">
        <v>4368</v>
      </c>
      <c r="B2159" s="36" t="s">
        <v>4369</v>
      </c>
      <c r="C2159" s="37" t="s">
        <v>286</v>
      </c>
      <c r="D2159" s="22">
        <f t="shared" si="33"/>
        <v>103.89330043944183</v>
      </c>
      <c r="E2159" s="28" t="s">
        <v>6433</v>
      </c>
      <c r="F2159" s="24">
        <v>134.76</v>
      </c>
    </row>
    <row r="2160" spans="1:6" s="11" customFormat="1" ht="12.75" customHeight="1">
      <c r="A2160" s="36" t="s">
        <v>4370</v>
      </c>
      <c r="B2160" s="36" t="s">
        <v>4371</v>
      </c>
      <c r="C2160" s="37" t="s">
        <v>286</v>
      </c>
      <c r="D2160" s="22">
        <f t="shared" si="33"/>
        <v>59.34777580757074</v>
      </c>
      <c r="E2160" s="28" t="s">
        <v>6433</v>
      </c>
      <c r="F2160" s="24">
        <v>76.98</v>
      </c>
    </row>
    <row r="2161" spans="1:6" s="11" customFormat="1" ht="12.75" customHeight="1">
      <c r="A2161" s="36" t="s">
        <v>4372</v>
      </c>
      <c r="B2161" s="36" t="s">
        <v>4373</v>
      </c>
      <c r="C2161" s="37" t="s">
        <v>286</v>
      </c>
      <c r="D2161" s="22">
        <f t="shared" si="33"/>
        <v>106.83062215711973</v>
      </c>
      <c r="E2161" s="28" t="s">
        <v>6433</v>
      </c>
      <c r="F2161" s="24">
        <v>138.57</v>
      </c>
    </row>
    <row r="2162" spans="1:6" s="11" customFormat="1" ht="12.75" customHeight="1">
      <c r="A2162" s="36" t="s">
        <v>4374</v>
      </c>
      <c r="B2162" s="36" t="s">
        <v>4375</v>
      </c>
      <c r="C2162" s="37" t="s">
        <v>4376</v>
      </c>
      <c r="D2162" s="22">
        <f t="shared" si="33"/>
        <v>0.1696091280548917</v>
      </c>
      <c r="E2162" s="28" t="s">
        <v>6433</v>
      </c>
      <c r="F2162" s="24">
        <v>0.22</v>
      </c>
    </row>
    <row r="2163" spans="1:6" s="11" customFormat="1" ht="12.75" customHeight="1">
      <c r="A2163" s="36" t="s">
        <v>4377</v>
      </c>
      <c r="B2163" s="36" t="s">
        <v>4378</v>
      </c>
      <c r="C2163" s="37" t="s">
        <v>286</v>
      </c>
      <c r="D2163" s="22">
        <f t="shared" si="33"/>
        <v>8.96615526944723</v>
      </c>
      <c r="E2163" s="28" t="s">
        <v>6433</v>
      </c>
      <c r="F2163" s="24">
        <v>11.63</v>
      </c>
    </row>
    <row r="2164" spans="1:6" s="11" customFormat="1" ht="12.75" customHeight="1">
      <c r="A2164" s="36" t="s">
        <v>4379</v>
      </c>
      <c r="B2164" s="36" t="s">
        <v>4380</v>
      </c>
      <c r="C2164" s="37" t="s">
        <v>286</v>
      </c>
      <c r="D2164" s="22">
        <f t="shared" si="33"/>
        <v>5.75900084804564</v>
      </c>
      <c r="E2164" s="28" t="s">
        <v>6433</v>
      </c>
      <c r="F2164" s="24">
        <v>7.47</v>
      </c>
    </row>
    <row r="2165" spans="1:6" s="11" customFormat="1" ht="12.75" customHeight="1">
      <c r="A2165" s="36" t="s">
        <v>4381</v>
      </c>
      <c r="B2165" s="36" t="s">
        <v>4382</v>
      </c>
      <c r="C2165" s="37" t="s">
        <v>286</v>
      </c>
      <c r="D2165" s="22">
        <f t="shared" si="33"/>
        <v>201.99676200755533</v>
      </c>
      <c r="E2165" s="28" t="s">
        <v>6433</v>
      </c>
      <c r="F2165" s="24">
        <v>262.01</v>
      </c>
    </row>
    <row r="2166" spans="1:6" s="11" customFormat="1" ht="12.75" customHeight="1">
      <c r="A2166" s="36" t="s">
        <v>4383</v>
      </c>
      <c r="B2166" s="36" t="s">
        <v>4384</v>
      </c>
      <c r="C2166" s="37" t="s">
        <v>286</v>
      </c>
      <c r="D2166" s="22">
        <f t="shared" si="33"/>
        <v>147.99938323953435</v>
      </c>
      <c r="E2166" s="28" t="s">
        <v>6433</v>
      </c>
      <c r="F2166" s="24">
        <v>191.97</v>
      </c>
    </row>
    <row r="2167" spans="1:6" s="11" customFormat="1" ht="12.75" customHeight="1">
      <c r="A2167" s="36" t="s">
        <v>4385</v>
      </c>
      <c r="B2167" s="36" t="s">
        <v>4386</v>
      </c>
      <c r="C2167" s="37" t="s">
        <v>286</v>
      </c>
      <c r="D2167" s="22">
        <f t="shared" si="33"/>
        <v>36.78976177627014</v>
      </c>
      <c r="E2167" s="28" t="s">
        <v>6433</v>
      </c>
      <c r="F2167" s="24">
        <v>47.72</v>
      </c>
    </row>
    <row r="2168" spans="1:6" s="11" customFormat="1" ht="12.75" customHeight="1">
      <c r="A2168" s="36" t="s">
        <v>4387</v>
      </c>
      <c r="B2168" s="36" t="s">
        <v>4388</v>
      </c>
      <c r="C2168" s="37" t="s">
        <v>286</v>
      </c>
      <c r="D2168" s="22">
        <f t="shared" si="33"/>
        <v>21.67913036774343</v>
      </c>
      <c r="E2168" s="28" t="s">
        <v>6433</v>
      </c>
      <c r="F2168" s="24">
        <v>28.12</v>
      </c>
    </row>
    <row r="2169" spans="1:6" s="11" customFormat="1" ht="12.75" customHeight="1">
      <c r="A2169" s="36" t="s">
        <v>4389</v>
      </c>
      <c r="B2169" s="36" t="s">
        <v>4390</v>
      </c>
      <c r="C2169" s="37" t="s">
        <v>537</v>
      </c>
      <c r="D2169" s="22">
        <f t="shared" si="33"/>
        <v>366.35571659856606</v>
      </c>
      <c r="E2169" s="28" t="s">
        <v>6433</v>
      </c>
      <c r="F2169" s="24">
        <v>475.2</v>
      </c>
    </row>
    <row r="2170" spans="1:6" s="11" customFormat="1" ht="12.75" customHeight="1">
      <c r="A2170" s="36" t="s">
        <v>4391</v>
      </c>
      <c r="B2170" s="36" t="s">
        <v>4392</v>
      </c>
      <c r="C2170" s="37" t="s">
        <v>401</v>
      </c>
      <c r="D2170" s="22">
        <f t="shared" si="33"/>
        <v>7.840567419628402</v>
      </c>
      <c r="E2170" s="28" t="s">
        <v>6433</v>
      </c>
      <c r="F2170" s="24">
        <v>10.17</v>
      </c>
    </row>
    <row r="2171" spans="1:6" s="11" customFormat="1" ht="12.75" customHeight="1">
      <c r="A2171" s="36" t="s">
        <v>4393</v>
      </c>
      <c r="B2171" s="36" t="s">
        <v>4394</v>
      </c>
      <c r="C2171" s="37" t="s">
        <v>401</v>
      </c>
      <c r="D2171" s="22">
        <f t="shared" si="33"/>
        <v>9.41330660704649</v>
      </c>
      <c r="E2171" s="28" t="s">
        <v>6433</v>
      </c>
      <c r="F2171" s="24">
        <v>12.21</v>
      </c>
    </row>
    <row r="2172" spans="1:6" s="11" customFormat="1" ht="12.75" customHeight="1">
      <c r="A2172" s="36" t="s">
        <v>4395</v>
      </c>
      <c r="B2172" s="36" t="s">
        <v>4396</v>
      </c>
      <c r="C2172" s="37" t="s">
        <v>401</v>
      </c>
      <c r="D2172" s="22">
        <f t="shared" si="33"/>
        <v>1.5650296815974096</v>
      </c>
      <c r="E2172" s="28" t="s">
        <v>6433</v>
      </c>
      <c r="F2172" s="24">
        <v>2.03</v>
      </c>
    </row>
    <row r="2173" spans="1:6" s="11" customFormat="1" ht="12.75" customHeight="1">
      <c r="A2173" s="36" t="s">
        <v>4397</v>
      </c>
      <c r="B2173" s="36" t="s">
        <v>4398</v>
      </c>
      <c r="C2173" s="37" t="s">
        <v>401</v>
      </c>
      <c r="D2173" s="22">
        <f t="shared" si="33"/>
        <v>0.7786600878883664</v>
      </c>
      <c r="E2173" s="28" t="s">
        <v>6433</v>
      </c>
      <c r="F2173" s="24">
        <v>1.01</v>
      </c>
    </row>
    <row r="2174" spans="1:6" s="11" customFormat="1" ht="12.75" customHeight="1">
      <c r="A2174" s="36" t="s">
        <v>4399</v>
      </c>
      <c r="B2174" s="36" t="s">
        <v>4400</v>
      </c>
      <c r="C2174" s="37" t="s">
        <v>401</v>
      </c>
      <c r="D2174" s="22">
        <f t="shared" si="33"/>
        <v>7.840567419628402</v>
      </c>
      <c r="E2174" s="28" t="s">
        <v>6433</v>
      </c>
      <c r="F2174" s="24">
        <v>10.17</v>
      </c>
    </row>
    <row r="2175" spans="1:6" s="11" customFormat="1" ht="12.75" customHeight="1">
      <c r="A2175" s="36" t="s">
        <v>4401</v>
      </c>
      <c r="B2175" s="36" t="s">
        <v>4402</v>
      </c>
      <c r="C2175" s="37" t="s">
        <v>286</v>
      </c>
      <c r="D2175" s="22">
        <f t="shared" si="33"/>
        <v>3.1377688690154963</v>
      </c>
      <c r="E2175" s="28" t="s">
        <v>6433</v>
      </c>
      <c r="F2175" s="24">
        <v>4.07</v>
      </c>
    </row>
    <row r="2176" spans="1:6" s="11" customFormat="1" ht="12.75" customHeight="1">
      <c r="A2176" s="36" t="s">
        <v>4403</v>
      </c>
      <c r="B2176" s="36" t="s">
        <v>626</v>
      </c>
      <c r="C2176" s="37" t="s">
        <v>537</v>
      </c>
      <c r="D2176" s="22">
        <f t="shared" si="33"/>
        <v>366.35571659856606</v>
      </c>
      <c r="E2176" s="28" t="s">
        <v>6433</v>
      </c>
      <c r="F2176" s="24">
        <v>475.2</v>
      </c>
    </row>
    <row r="2177" spans="1:6" s="11" customFormat="1" ht="12.75" customHeight="1">
      <c r="A2177" s="36" t="s">
        <v>4404</v>
      </c>
      <c r="B2177" s="36" t="s">
        <v>4405</v>
      </c>
      <c r="C2177" s="37" t="s">
        <v>401</v>
      </c>
      <c r="D2177" s="22">
        <f t="shared" si="33"/>
        <v>4.702798550612906</v>
      </c>
      <c r="E2177" s="28" t="s">
        <v>6433</v>
      </c>
      <c r="F2177" s="24">
        <v>6.1</v>
      </c>
    </row>
    <row r="2178" spans="1:6" s="11" customFormat="1" ht="12.75" customHeight="1">
      <c r="A2178" s="36" t="s">
        <v>4406</v>
      </c>
      <c r="B2178" s="36" t="s">
        <v>4407</v>
      </c>
      <c r="C2178" s="37" t="s">
        <v>401</v>
      </c>
      <c r="D2178" s="22">
        <f t="shared" si="33"/>
        <v>1.5650296815974096</v>
      </c>
      <c r="E2178" s="28" t="s">
        <v>6433</v>
      </c>
      <c r="F2178" s="24">
        <v>2.03</v>
      </c>
    </row>
    <row r="2179" spans="1:6" s="11" customFormat="1" ht="12.75" customHeight="1">
      <c r="A2179" s="36" t="s">
        <v>4408</v>
      </c>
      <c r="B2179" s="36" t="s">
        <v>403</v>
      </c>
      <c r="C2179" s="37" t="s">
        <v>537</v>
      </c>
      <c r="D2179" s="22">
        <f t="shared" si="33"/>
        <v>366.35571659856606</v>
      </c>
      <c r="E2179" s="28" t="s">
        <v>6433</v>
      </c>
      <c r="F2179" s="24">
        <v>475.2</v>
      </c>
    </row>
    <row r="2180" spans="1:6" s="11" customFormat="1" ht="12.75" customHeight="1">
      <c r="A2180" s="36" t="s">
        <v>4409</v>
      </c>
      <c r="B2180" s="36" t="s">
        <v>4410</v>
      </c>
      <c r="C2180" s="37" t="s">
        <v>402</v>
      </c>
      <c r="D2180" s="22">
        <f t="shared" si="33"/>
        <v>67.47359494256418</v>
      </c>
      <c r="E2180" s="28" t="s">
        <v>6433</v>
      </c>
      <c r="F2180" s="24">
        <v>87.52</v>
      </c>
    </row>
    <row r="2181" spans="1:6" s="11" customFormat="1" ht="12.75" customHeight="1">
      <c r="A2181" s="36" t="s">
        <v>4411</v>
      </c>
      <c r="B2181" s="36" t="s">
        <v>4412</v>
      </c>
      <c r="C2181" s="37" t="s">
        <v>537</v>
      </c>
      <c r="D2181" s="22">
        <f t="shared" si="33"/>
        <v>366.35571659856606</v>
      </c>
      <c r="E2181" s="28" t="s">
        <v>6433</v>
      </c>
      <c r="F2181" s="24">
        <v>475.2</v>
      </c>
    </row>
    <row r="2182" spans="1:6" s="11" customFormat="1" ht="12.75" customHeight="1">
      <c r="A2182" s="36" t="s">
        <v>4413</v>
      </c>
      <c r="B2182" s="36" t="s">
        <v>4414</v>
      </c>
      <c r="C2182" s="37" t="s">
        <v>537</v>
      </c>
      <c r="D2182" s="22">
        <f t="shared" si="33"/>
        <v>366.35571659856606</v>
      </c>
      <c r="E2182" s="28" t="s">
        <v>6433</v>
      </c>
      <c r="F2182" s="24">
        <v>475.2</v>
      </c>
    </row>
    <row r="2183" spans="1:6" s="11" customFormat="1" ht="12.75" customHeight="1">
      <c r="A2183" s="36" t="s">
        <v>225</v>
      </c>
      <c r="B2183" s="36" t="s">
        <v>4415</v>
      </c>
      <c r="C2183" s="37" t="s">
        <v>401</v>
      </c>
      <c r="D2183" s="22">
        <f t="shared" si="33"/>
        <v>9.721686839873565</v>
      </c>
      <c r="E2183" s="28" t="s">
        <v>6433</v>
      </c>
      <c r="F2183" s="24">
        <v>12.61</v>
      </c>
    </row>
    <row r="2184" spans="1:6" s="11" customFormat="1" ht="12.75" customHeight="1">
      <c r="A2184" s="36" t="s">
        <v>226</v>
      </c>
      <c r="B2184" s="36" t="s">
        <v>4416</v>
      </c>
      <c r="C2184" s="37" t="s">
        <v>401</v>
      </c>
      <c r="D2184" s="22">
        <f t="shared" si="33"/>
        <v>33.5671883432272</v>
      </c>
      <c r="E2184" s="28" t="s">
        <v>6433</v>
      </c>
      <c r="F2184" s="24">
        <v>43.54</v>
      </c>
    </row>
    <row r="2185" spans="1:6" s="11" customFormat="1" ht="12.75" customHeight="1">
      <c r="A2185" s="36" t="s">
        <v>4417</v>
      </c>
      <c r="B2185" s="36" t="s">
        <v>4418</v>
      </c>
      <c r="C2185" s="37" t="s">
        <v>537</v>
      </c>
      <c r="D2185" s="22">
        <f aca="true" t="shared" si="34" ref="D2185:D2248">F2185/$F$5</f>
        <v>366.35571659856606</v>
      </c>
      <c r="E2185" s="28" t="s">
        <v>6433</v>
      </c>
      <c r="F2185" s="24">
        <v>475.2</v>
      </c>
    </row>
    <row r="2186" spans="1:6" s="11" customFormat="1" ht="12.75" customHeight="1">
      <c r="A2186" s="36" t="s">
        <v>227</v>
      </c>
      <c r="B2186" s="36" t="s">
        <v>4415</v>
      </c>
      <c r="C2186" s="37" t="s">
        <v>401</v>
      </c>
      <c r="D2186" s="22">
        <f t="shared" si="34"/>
        <v>5.250173463880965</v>
      </c>
      <c r="E2186" s="28" t="s">
        <v>6433</v>
      </c>
      <c r="F2186" s="24">
        <v>6.81</v>
      </c>
    </row>
    <row r="2187" spans="1:6" s="11" customFormat="1" ht="12.75" customHeight="1">
      <c r="A2187" s="36" t="s">
        <v>64</v>
      </c>
      <c r="B2187" s="36" t="s">
        <v>4419</v>
      </c>
      <c r="C2187" s="37" t="s">
        <v>401</v>
      </c>
      <c r="D2187" s="22">
        <f t="shared" si="34"/>
        <v>6.8152031454783755</v>
      </c>
      <c r="E2187" s="28" t="s">
        <v>6433</v>
      </c>
      <c r="F2187" s="24">
        <v>8.84</v>
      </c>
    </row>
    <row r="2188" spans="1:6" s="11" customFormat="1" ht="12.75" customHeight="1">
      <c r="A2188" s="36" t="s">
        <v>228</v>
      </c>
      <c r="B2188" s="36" t="s">
        <v>4420</v>
      </c>
      <c r="C2188" s="37" t="s">
        <v>401</v>
      </c>
      <c r="D2188" s="22">
        <f t="shared" si="34"/>
        <v>27.41500269832704</v>
      </c>
      <c r="E2188" s="28" t="s">
        <v>6433</v>
      </c>
      <c r="F2188" s="24">
        <v>35.56</v>
      </c>
    </row>
    <row r="2189" spans="1:6" s="11" customFormat="1" ht="12.75" customHeight="1">
      <c r="A2189" s="36" t="s">
        <v>4421</v>
      </c>
      <c r="B2189" s="36" t="s">
        <v>4416</v>
      </c>
      <c r="C2189" s="37" t="s">
        <v>401</v>
      </c>
      <c r="D2189" s="22">
        <f t="shared" si="34"/>
        <v>33.68283093053735</v>
      </c>
      <c r="E2189" s="28" t="s">
        <v>6433</v>
      </c>
      <c r="F2189" s="24">
        <v>43.69</v>
      </c>
    </row>
    <row r="2190" spans="1:6" s="11" customFormat="1" ht="12.75" customHeight="1">
      <c r="A2190" s="36" t="s">
        <v>229</v>
      </c>
      <c r="B2190" s="36" t="s">
        <v>4422</v>
      </c>
      <c r="C2190" s="37" t="s">
        <v>401</v>
      </c>
      <c r="D2190" s="22">
        <f t="shared" si="34"/>
        <v>20.72315164597949</v>
      </c>
      <c r="E2190" s="28" t="s">
        <v>6433</v>
      </c>
      <c r="F2190" s="24">
        <v>26.88</v>
      </c>
    </row>
    <row r="2191" spans="1:6" s="11" customFormat="1" ht="12.75" customHeight="1">
      <c r="A2191" s="36" t="s">
        <v>4423</v>
      </c>
      <c r="B2191" s="36" t="s">
        <v>453</v>
      </c>
      <c r="C2191" s="37" t="s">
        <v>401</v>
      </c>
      <c r="D2191" s="22">
        <f t="shared" si="34"/>
        <v>16.93007478220646</v>
      </c>
      <c r="E2191" s="28" t="s">
        <v>6433</v>
      </c>
      <c r="F2191" s="24">
        <v>21.96</v>
      </c>
    </row>
    <row r="2192" spans="1:6" s="11" customFormat="1" ht="12.75" customHeight="1">
      <c r="A2192" s="36" t="s">
        <v>4424</v>
      </c>
      <c r="B2192" s="36" t="s">
        <v>4425</v>
      </c>
      <c r="C2192" s="37" t="s">
        <v>401</v>
      </c>
      <c r="D2192" s="22">
        <f t="shared" si="34"/>
        <v>24.770642201834868</v>
      </c>
      <c r="E2192" s="28" t="s">
        <v>6433</v>
      </c>
      <c r="F2192" s="24">
        <v>32.13</v>
      </c>
    </row>
    <row r="2193" spans="1:6" s="11" customFormat="1" ht="12.75" customHeight="1">
      <c r="A2193" s="36" t="s">
        <v>4426</v>
      </c>
      <c r="B2193" s="36" t="s">
        <v>4427</v>
      </c>
      <c r="C2193" s="37" t="s">
        <v>401</v>
      </c>
      <c r="D2193" s="22">
        <f t="shared" si="34"/>
        <v>29.188189037082726</v>
      </c>
      <c r="E2193" s="28" t="s">
        <v>6433</v>
      </c>
      <c r="F2193" s="24">
        <v>37.86</v>
      </c>
    </row>
    <row r="2194" spans="1:6" s="11" customFormat="1" ht="12.75" customHeight="1">
      <c r="A2194" s="36" t="s">
        <v>4428</v>
      </c>
      <c r="B2194" s="36" t="s">
        <v>4429</v>
      </c>
      <c r="C2194" s="37" t="s">
        <v>401</v>
      </c>
      <c r="D2194" s="22">
        <f t="shared" si="34"/>
        <v>108.85822218795775</v>
      </c>
      <c r="E2194" s="28" t="s">
        <v>6433</v>
      </c>
      <c r="F2194" s="24">
        <v>141.2</v>
      </c>
    </row>
    <row r="2195" spans="1:6" s="11" customFormat="1" ht="12.75" customHeight="1">
      <c r="A2195" s="36" t="s">
        <v>4430</v>
      </c>
      <c r="B2195" s="36" t="s">
        <v>4431</v>
      </c>
      <c r="C2195" s="37" t="s">
        <v>401</v>
      </c>
      <c r="D2195" s="22">
        <f t="shared" si="34"/>
        <v>92.2288181327577</v>
      </c>
      <c r="E2195" s="28" t="s">
        <v>6433</v>
      </c>
      <c r="F2195" s="24">
        <v>119.63</v>
      </c>
    </row>
    <row r="2196" spans="1:6" s="11" customFormat="1" ht="12.75" customHeight="1">
      <c r="A2196" s="36" t="s">
        <v>4432</v>
      </c>
      <c r="B2196" s="36" t="s">
        <v>4433</v>
      </c>
      <c r="C2196" s="37" t="s">
        <v>401</v>
      </c>
      <c r="D2196" s="22">
        <f t="shared" si="34"/>
        <v>89.66926220029296</v>
      </c>
      <c r="E2196" s="28" t="s">
        <v>6433</v>
      </c>
      <c r="F2196" s="24">
        <v>116.31</v>
      </c>
    </row>
    <row r="2197" spans="1:6" s="11" customFormat="1" ht="12.75" customHeight="1">
      <c r="A2197" s="36" t="s">
        <v>4434</v>
      </c>
      <c r="B2197" s="36" t="s">
        <v>4435</v>
      </c>
      <c r="C2197" s="37" t="s">
        <v>401</v>
      </c>
      <c r="D2197" s="22">
        <f t="shared" si="34"/>
        <v>63.50319944491559</v>
      </c>
      <c r="E2197" s="28" t="s">
        <v>6433</v>
      </c>
      <c r="F2197" s="24">
        <v>82.37</v>
      </c>
    </row>
    <row r="2198" spans="1:6" s="11" customFormat="1" ht="12.75" customHeight="1">
      <c r="A2198" s="36" t="s">
        <v>230</v>
      </c>
      <c r="B2198" s="36" t="s">
        <v>4436</v>
      </c>
      <c r="C2198" s="37" t="s">
        <v>401</v>
      </c>
      <c r="D2198" s="22">
        <f t="shared" si="34"/>
        <v>49.9190501888829</v>
      </c>
      <c r="E2198" s="28" t="s">
        <v>6433</v>
      </c>
      <c r="F2198" s="24">
        <v>64.75</v>
      </c>
    </row>
    <row r="2199" spans="1:6" s="11" customFormat="1" ht="12.75" customHeight="1">
      <c r="A2199" s="36" t="s">
        <v>4437</v>
      </c>
      <c r="B2199" s="36" t="s">
        <v>4438</v>
      </c>
      <c r="C2199" s="37" t="s">
        <v>286</v>
      </c>
      <c r="D2199" s="22">
        <f t="shared" si="34"/>
        <v>7.979338524400586</v>
      </c>
      <c r="E2199" s="28" t="s">
        <v>6433</v>
      </c>
      <c r="F2199" s="24">
        <v>10.35</v>
      </c>
    </row>
    <row r="2200" spans="1:6" s="11" customFormat="1" ht="12.75" customHeight="1">
      <c r="A2200" s="36" t="s">
        <v>4439</v>
      </c>
      <c r="B2200" s="36" t="s">
        <v>4440</v>
      </c>
      <c r="C2200" s="37" t="s">
        <v>286</v>
      </c>
      <c r="D2200" s="22">
        <f t="shared" si="34"/>
        <v>21.94896307146712</v>
      </c>
      <c r="E2200" s="28" t="s">
        <v>6433</v>
      </c>
      <c r="F2200" s="24">
        <v>28.47</v>
      </c>
    </row>
    <row r="2201" spans="1:6" s="11" customFormat="1" ht="12.75" customHeight="1">
      <c r="A2201" s="36" t="s">
        <v>4441</v>
      </c>
      <c r="B2201" s="36" t="s">
        <v>4442</v>
      </c>
      <c r="C2201" s="37" t="s">
        <v>401</v>
      </c>
      <c r="D2201" s="22">
        <f t="shared" si="34"/>
        <v>30.52193354405983</v>
      </c>
      <c r="E2201" s="28" t="s">
        <v>6433</v>
      </c>
      <c r="F2201" s="24">
        <v>39.59</v>
      </c>
    </row>
    <row r="2202" spans="1:6" s="11" customFormat="1" ht="12.75" customHeight="1">
      <c r="A2202" s="36" t="s">
        <v>4443</v>
      </c>
      <c r="B2202" s="36" t="s">
        <v>4444</v>
      </c>
      <c r="C2202" s="37" t="s">
        <v>401</v>
      </c>
      <c r="D2202" s="22">
        <f t="shared" si="34"/>
        <v>25.240922056896157</v>
      </c>
      <c r="E2202" s="28" t="s">
        <v>6433</v>
      </c>
      <c r="F2202" s="24">
        <v>32.74</v>
      </c>
    </row>
    <row r="2203" spans="1:6" s="11" customFormat="1" ht="12.75" customHeight="1">
      <c r="A2203" s="36" t="s">
        <v>4445</v>
      </c>
      <c r="B2203" s="36" t="s">
        <v>4446</v>
      </c>
      <c r="C2203" s="37" t="s">
        <v>286</v>
      </c>
      <c r="D2203" s="22">
        <f t="shared" si="34"/>
        <v>9.074088350936705</v>
      </c>
      <c r="E2203" s="28" t="s">
        <v>6433</v>
      </c>
      <c r="F2203" s="24">
        <v>11.77</v>
      </c>
    </row>
    <row r="2204" spans="1:6" s="11" customFormat="1" ht="12.75" customHeight="1">
      <c r="A2204" s="36" t="s">
        <v>4447</v>
      </c>
      <c r="B2204" s="36" t="s">
        <v>4448</v>
      </c>
      <c r="C2204" s="37" t="s">
        <v>537</v>
      </c>
      <c r="D2204" s="22">
        <f t="shared" si="34"/>
        <v>366.35571659856606</v>
      </c>
      <c r="E2204" s="28" t="s">
        <v>6433</v>
      </c>
      <c r="F2204" s="24">
        <v>475.2</v>
      </c>
    </row>
    <row r="2205" spans="1:6" s="11" customFormat="1" ht="12.75" customHeight="1">
      <c r="A2205" s="36" t="s">
        <v>232</v>
      </c>
      <c r="B2205" s="36" t="s">
        <v>4415</v>
      </c>
      <c r="C2205" s="37" t="s">
        <v>401</v>
      </c>
      <c r="D2205" s="22">
        <f t="shared" si="34"/>
        <v>5.250173463880965</v>
      </c>
      <c r="E2205" s="28" t="s">
        <v>6433</v>
      </c>
      <c r="F2205" s="24">
        <v>6.81</v>
      </c>
    </row>
    <row r="2206" spans="1:6" s="11" customFormat="1" ht="12.75" customHeight="1">
      <c r="A2206" s="36" t="s">
        <v>233</v>
      </c>
      <c r="B2206" s="36" t="s">
        <v>4420</v>
      </c>
      <c r="C2206" s="37" t="s">
        <v>401</v>
      </c>
      <c r="D2206" s="22">
        <f t="shared" si="34"/>
        <v>27.41500269832704</v>
      </c>
      <c r="E2206" s="28" t="s">
        <v>6433</v>
      </c>
      <c r="F2206" s="24">
        <v>35.56</v>
      </c>
    </row>
    <row r="2207" spans="1:6" s="11" customFormat="1" ht="12.75" customHeight="1">
      <c r="A2207" s="36" t="s">
        <v>4449</v>
      </c>
      <c r="B2207" s="36" t="s">
        <v>4416</v>
      </c>
      <c r="C2207" s="37" t="s">
        <v>401</v>
      </c>
      <c r="D2207" s="22">
        <f t="shared" si="34"/>
        <v>33.5671883432272</v>
      </c>
      <c r="E2207" s="28" t="s">
        <v>6433</v>
      </c>
      <c r="F2207" s="24">
        <v>43.54</v>
      </c>
    </row>
    <row r="2208" spans="1:6" s="11" customFormat="1" ht="12.75" customHeight="1">
      <c r="A2208" s="36" t="s">
        <v>234</v>
      </c>
      <c r="B2208" s="36" t="s">
        <v>4422</v>
      </c>
      <c r="C2208" s="37" t="s">
        <v>401</v>
      </c>
      <c r="D2208" s="22">
        <f t="shared" si="34"/>
        <v>20.72315164597949</v>
      </c>
      <c r="E2208" s="28" t="s">
        <v>6433</v>
      </c>
      <c r="F2208" s="24">
        <v>26.88</v>
      </c>
    </row>
    <row r="2209" spans="1:6" s="11" customFormat="1" ht="12.75" customHeight="1">
      <c r="A2209" s="36" t="s">
        <v>4450</v>
      </c>
      <c r="B2209" s="36" t="s">
        <v>4451</v>
      </c>
      <c r="C2209" s="37" t="s">
        <v>401</v>
      </c>
      <c r="D2209" s="22">
        <f t="shared" si="34"/>
        <v>6.352632796237762</v>
      </c>
      <c r="E2209" s="28" t="s">
        <v>6433</v>
      </c>
      <c r="F2209" s="24">
        <v>8.24</v>
      </c>
    </row>
    <row r="2210" spans="1:6" s="11" customFormat="1" ht="12.75" customHeight="1">
      <c r="A2210" s="36" t="s">
        <v>4452</v>
      </c>
      <c r="B2210" s="36" t="s">
        <v>4453</v>
      </c>
      <c r="C2210" s="37" t="s">
        <v>401</v>
      </c>
      <c r="D2210" s="22">
        <f t="shared" si="34"/>
        <v>30.52193354405983</v>
      </c>
      <c r="E2210" s="28" t="s">
        <v>6433</v>
      </c>
      <c r="F2210" s="24">
        <v>39.59</v>
      </c>
    </row>
    <row r="2211" spans="1:6" s="11" customFormat="1" ht="12.75" customHeight="1">
      <c r="A2211" s="36" t="s">
        <v>4454</v>
      </c>
      <c r="B2211" s="36" t="s">
        <v>4455</v>
      </c>
      <c r="C2211" s="37" t="s">
        <v>401</v>
      </c>
      <c r="D2211" s="22">
        <f t="shared" si="34"/>
        <v>25.240922056896157</v>
      </c>
      <c r="E2211" s="28" t="s">
        <v>6433</v>
      </c>
      <c r="F2211" s="24">
        <v>32.74</v>
      </c>
    </row>
    <row r="2212" spans="1:6" s="11" customFormat="1" ht="12.75" customHeight="1">
      <c r="A2212" s="36" t="s">
        <v>4456</v>
      </c>
      <c r="B2212" s="36" t="s">
        <v>4425</v>
      </c>
      <c r="C2212" s="37" t="s">
        <v>401</v>
      </c>
      <c r="D2212" s="22">
        <f t="shared" si="34"/>
        <v>24.770642201834868</v>
      </c>
      <c r="E2212" s="28" t="s">
        <v>6433</v>
      </c>
      <c r="F2212" s="24">
        <v>32.13</v>
      </c>
    </row>
    <row r="2213" spans="1:6" s="11" customFormat="1" ht="12.75" customHeight="1">
      <c r="A2213" s="36" t="s">
        <v>4457</v>
      </c>
      <c r="B2213" s="36" t="s">
        <v>4427</v>
      </c>
      <c r="C2213" s="37" t="s">
        <v>401</v>
      </c>
      <c r="D2213" s="22">
        <f t="shared" si="34"/>
        <v>29.188189037082726</v>
      </c>
      <c r="E2213" s="28" t="s">
        <v>6433</v>
      </c>
      <c r="F2213" s="24">
        <v>37.86</v>
      </c>
    </row>
    <row r="2214" spans="1:6" s="11" customFormat="1" ht="12.75" customHeight="1">
      <c r="A2214" s="36" t="s">
        <v>454</v>
      </c>
      <c r="B2214" s="36" t="s">
        <v>4458</v>
      </c>
      <c r="C2214" s="37" t="s">
        <v>401</v>
      </c>
      <c r="D2214" s="22">
        <f t="shared" si="34"/>
        <v>211.1864929458022</v>
      </c>
      <c r="E2214" s="28" t="s">
        <v>6433</v>
      </c>
      <c r="F2214" s="24">
        <v>273.93</v>
      </c>
    </row>
    <row r="2215" spans="1:6" s="11" customFormat="1" ht="12.75" customHeight="1">
      <c r="A2215" s="36" t="s">
        <v>4459</v>
      </c>
      <c r="B2215" s="36" t="s">
        <v>4460</v>
      </c>
      <c r="C2215" s="37" t="s">
        <v>401</v>
      </c>
      <c r="D2215" s="22">
        <f t="shared" si="34"/>
        <v>205.1499498882122</v>
      </c>
      <c r="E2215" s="28" t="s">
        <v>6433</v>
      </c>
      <c r="F2215" s="24">
        <v>266.1</v>
      </c>
    </row>
    <row r="2216" spans="1:6" s="11" customFormat="1" ht="12.75" customHeight="1">
      <c r="A2216" s="36" t="s">
        <v>4461</v>
      </c>
      <c r="B2216" s="36" t="s">
        <v>4462</v>
      </c>
      <c r="C2216" s="37" t="s">
        <v>401</v>
      </c>
      <c r="D2216" s="22">
        <f t="shared" si="34"/>
        <v>158.39179708580681</v>
      </c>
      <c r="E2216" s="28" t="s">
        <v>6433</v>
      </c>
      <c r="F2216" s="24">
        <v>205.45</v>
      </c>
    </row>
    <row r="2217" spans="1:6" s="11" customFormat="1" ht="12.75" customHeight="1">
      <c r="A2217" s="36" t="s">
        <v>4463</v>
      </c>
      <c r="B2217" s="36" t="s">
        <v>4464</v>
      </c>
      <c r="C2217" s="37" t="s">
        <v>401</v>
      </c>
      <c r="D2217" s="22">
        <f t="shared" si="34"/>
        <v>115.45755917045717</v>
      </c>
      <c r="E2217" s="28" t="s">
        <v>6433</v>
      </c>
      <c r="F2217" s="24">
        <v>149.76</v>
      </c>
    </row>
    <row r="2218" spans="1:6" s="11" customFormat="1" ht="12.75" customHeight="1">
      <c r="A2218" s="36" t="s">
        <v>309</v>
      </c>
      <c r="B2218" s="36" t="s">
        <v>4465</v>
      </c>
      <c r="C2218" s="37" t="s">
        <v>401</v>
      </c>
      <c r="D2218" s="22">
        <f t="shared" si="34"/>
        <v>158.46889214401358</v>
      </c>
      <c r="E2218" s="28" t="s">
        <v>6433</v>
      </c>
      <c r="F2218" s="24">
        <v>205.55</v>
      </c>
    </row>
    <row r="2219" spans="1:6" s="11" customFormat="1" ht="12.75" customHeight="1">
      <c r="A2219" s="36" t="s">
        <v>455</v>
      </c>
      <c r="B2219" s="36" t="s">
        <v>4466</v>
      </c>
      <c r="C2219" s="37" t="s">
        <v>401</v>
      </c>
      <c r="D2219" s="22">
        <f t="shared" si="34"/>
        <v>158.54598720222035</v>
      </c>
      <c r="E2219" s="28" t="s">
        <v>6433</v>
      </c>
      <c r="F2219" s="24">
        <v>205.65</v>
      </c>
    </row>
    <row r="2220" spans="1:6" s="11" customFormat="1" ht="12.75" customHeight="1">
      <c r="A2220" s="36" t="s">
        <v>4467</v>
      </c>
      <c r="B2220" s="36" t="s">
        <v>4429</v>
      </c>
      <c r="C2220" s="37" t="s">
        <v>401</v>
      </c>
      <c r="D2220" s="22">
        <f t="shared" si="34"/>
        <v>114.66348007092745</v>
      </c>
      <c r="E2220" s="28" t="s">
        <v>6433</v>
      </c>
      <c r="F2220" s="24">
        <v>148.73</v>
      </c>
    </row>
    <row r="2221" spans="1:6" s="11" customFormat="1" ht="12.75" customHeight="1">
      <c r="A2221" s="36" t="s">
        <v>4468</v>
      </c>
      <c r="B2221" s="36" t="s">
        <v>4431</v>
      </c>
      <c r="C2221" s="37" t="s">
        <v>401</v>
      </c>
      <c r="D2221" s="22">
        <f t="shared" si="34"/>
        <v>98.02636650990672</v>
      </c>
      <c r="E2221" s="28" t="s">
        <v>6433</v>
      </c>
      <c r="F2221" s="24">
        <v>127.15</v>
      </c>
    </row>
    <row r="2222" spans="1:6" s="11" customFormat="1" ht="12.75" customHeight="1">
      <c r="A2222" s="36" t="s">
        <v>456</v>
      </c>
      <c r="B2222" s="36" t="s">
        <v>4433</v>
      </c>
      <c r="C2222" s="37" t="s">
        <v>401</v>
      </c>
      <c r="D2222" s="22">
        <f t="shared" si="34"/>
        <v>95.46681057744199</v>
      </c>
      <c r="E2222" s="28" t="s">
        <v>6433</v>
      </c>
      <c r="F2222" s="24">
        <v>123.83</v>
      </c>
    </row>
    <row r="2223" spans="1:6" s="11" customFormat="1" ht="12.75" customHeight="1">
      <c r="A2223" s="36" t="s">
        <v>4469</v>
      </c>
      <c r="B2223" s="36" t="s">
        <v>4470</v>
      </c>
      <c r="C2223" s="37" t="s">
        <v>537</v>
      </c>
      <c r="D2223" s="22">
        <f t="shared" si="34"/>
        <v>366.35571659856606</v>
      </c>
      <c r="E2223" s="28" t="s">
        <v>6433</v>
      </c>
      <c r="F2223" s="24">
        <v>475.2</v>
      </c>
    </row>
    <row r="2224" spans="1:6" s="11" customFormat="1" ht="12.75" customHeight="1">
      <c r="A2224" s="36" t="s">
        <v>4471</v>
      </c>
      <c r="B2224" s="36" t="s">
        <v>4472</v>
      </c>
      <c r="C2224" s="37" t="s">
        <v>401</v>
      </c>
      <c r="D2224" s="22">
        <f t="shared" si="34"/>
        <v>8.804255647213013</v>
      </c>
      <c r="E2224" s="28" t="s">
        <v>6433</v>
      </c>
      <c r="F2224" s="24">
        <v>11.42</v>
      </c>
    </row>
    <row r="2225" spans="1:6" s="11" customFormat="1" ht="12.75" customHeight="1">
      <c r="A2225" s="36" t="s">
        <v>4473</v>
      </c>
      <c r="B2225" s="36" t="s">
        <v>4474</v>
      </c>
      <c r="C2225" s="37" t="s">
        <v>401</v>
      </c>
      <c r="D2225" s="22">
        <f t="shared" si="34"/>
        <v>13.214092976640199</v>
      </c>
      <c r="E2225" s="28" t="s">
        <v>6433</v>
      </c>
      <c r="F2225" s="24">
        <v>17.14</v>
      </c>
    </row>
    <row r="2226" spans="1:6" s="11" customFormat="1" ht="12.75" customHeight="1">
      <c r="A2226" s="36" t="s">
        <v>4475</v>
      </c>
      <c r="B2226" s="36" t="s">
        <v>4476</v>
      </c>
      <c r="C2226" s="37" t="s">
        <v>401</v>
      </c>
      <c r="D2226" s="22">
        <f t="shared" si="34"/>
        <v>4.402127823606507</v>
      </c>
      <c r="E2226" s="28" t="s">
        <v>6433</v>
      </c>
      <c r="F2226" s="24">
        <v>5.71</v>
      </c>
    </row>
    <row r="2227" spans="1:6" s="11" customFormat="1" ht="12.75" customHeight="1">
      <c r="A2227" s="36" t="s">
        <v>4477</v>
      </c>
      <c r="B2227" s="36" t="s">
        <v>626</v>
      </c>
      <c r="C2227" s="37" t="s">
        <v>537</v>
      </c>
      <c r="D2227" s="22">
        <f t="shared" si="34"/>
        <v>366.35571659856606</v>
      </c>
      <c r="E2227" s="28" t="s">
        <v>6433</v>
      </c>
      <c r="F2227" s="24">
        <v>475.2</v>
      </c>
    </row>
    <row r="2228" spans="1:6" s="11" customFormat="1" ht="12.75" customHeight="1">
      <c r="A2228" s="36" t="s">
        <v>4478</v>
      </c>
      <c r="B2228" s="36" t="s">
        <v>4479</v>
      </c>
      <c r="C2228" s="37" t="s">
        <v>401</v>
      </c>
      <c r="D2228" s="22">
        <f t="shared" si="34"/>
        <v>28.23991982113947</v>
      </c>
      <c r="E2228" s="28" t="s">
        <v>6433</v>
      </c>
      <c r="F2228" s="24">
        <v>36.63</v>
      </c>
    </row>
    <row r="2229" spans="1:6" s="11" customFormat="1" ht="12.75" customHeight="1">
      <c r="A2229" s="36" t="s">
        <v>4480</v>
      </c>
      <c r="B2229" s="36" t="s">
        <v>403</v>
      </c>
      <c r="C2229" s="37" t="s">
        <v>537</v>
      </c>
      <c r="D2229" s="22">
        <f t="shared" si="34"/>
        <v>366.35571659856606</v>
      </c>
      <c r="E2229" s="28" t="s">
        <v>6433</v>
      </c>
      <c r="F2229" s="24">
        <v>475.2</v>
      </c>
    </row>
    <row r="2230" spans="1:6" s="11" customFormat="1" ht="12.75" customHeight="1">
      <c r="A2230" s="36" t="s">
        <v>4481</v>
      </c>
      <c r="B2230" s="36" t="s">
        <v>4482</v>
      </c>
      <c r="C2230" s="37" t="s">
        <v>401</v>
      </c>
      <c r="D2230" s="22">
        <f t="shared" si="34"/>
        <v>88.52054583301211</v>
      </c>
      <c r="E2230" s="28" t="s">
        <v>6433</v>
      </c>
      <c r="F2230" s="24">
        <v>114.82</v>
      </c>
    </row>
    <row r="2231" spans="1:6" s="11" customFormat="1" ht="12.75" customHeight="1">
      <c r="A2231" s="36" t="s">
        <v>4483</v>
      </c>
      <c r="B2231" s="36" t="s">
        <v>4484</v>
      </c>
      <c r="C2231" s="37" t="s">
        <v>537</v>
      </c>
      <c r="D2231" s="22">
        <f t="shared" si="34"/>
        <v>366.35571659856606</v>
      </c>
      <c r="E2231" s="28" t="s">
        <v>6433</v>
      </c>
      <c r="F2231" s="24">
        <v>475.2</v>
      </c>
    </row>
    <row r="2232" spans="1:6" s="11" customFormat="1" ht="12.75" customHeight="1">
      <c r="A2232" s="36" t="s">
        <v>4485</v>
      </c>
      <c r="B2232" s="36" t="s">
        <v>4486</v>
      </c>
      <c r="C2232" s="37" t="s">
        <v>401</v>
      </c>
      <c r="D2232" s="22">
        <f t="shared" si="34"/>
        <v>9.467273147791227</v>
      </c>
      <c r="E2232" s="28" t="s">
        <v>6433</v>
      </c>
      <c r="F2232" s="24">
        <v>12.28</v>
      </c>
    </row>
    <row r="2233" spans="1:6" s="11" customFormat="1" ht="12.75" customHeight="1">
      <c r="A2233" s="36" t="s">
        <v>4487</v>
      </c>
      <c r="B2233" s="36" t="s">
        <v>4488</v>
      </c>
      <c r="C2233" s="37" t="s">
        <v>286</v>
      </c>
      <c r="D2233" s="22">
        <f t="shared" si="34"/>
        <v>10.538894456865316</v>
      </c>
      <c r="E2233" s="28" t="s">
        <v>6433</v>
      </c>
      <c r="F2233" s="24">
        <v>13.67</v>
      </c>
    </row>
    <row r="2234" spans="1:6" s="11" customFormat="1" ht="12.75" customHeight="1">
      <c r="A2234" s="36" t="s">
        <v>4489</v>
      </c>
      <c r="B2234" s="36" t="s">
        <v>4490</v>
      </c>
      <c r="C2234" s="37" t="s">
        <v>286</v>
      </c>
      <c r="D2234" s="22">
        <f t="shared" si="34"/>
        <v>33.34361267442757</v>
      </c>
      <c r="E2234" s="28" t="s">
        <v>6433</v>
      </c>
      <c r="F2234" s="24">
        <v>43.25</v>
      </c>
    </row>
    <row r="2235" spans="1:6" s="11" customFormat="1" ht="12.75" customHeight="1">
      <c r="A2235" s="36" t="s">
        <v>4491</v>
      </c>
      <c r="B2235" s="36" t="s">
        <v>4386</v>
      </c>
      <c r="C2235" s="37" t="s">
        <v>286</v>
      </c>
      <c r="D2235" s="22">
        <f t="shared" si="34"/>
        <v>33.651992907254645</v>
      </c>
      <c r="E2235" s="28" t="s">
        <v>6433</v>
      </c>
      <c r="F2235" s="24">
        <v>43.65</v>
      </c>
    </row>
    <row r="2236" spans="1:6" s="11" customFormat="1" ht="12.75" customHeight="1">
      <c r="A2236" s="36" t="s">
        <v>4492</v>
      </c>
      <c r="B2236" s="36" t="s">
        <v>4493</v>
      </c>
      <c r="C2236" s="37" t="s">
        <v>537</v>
      </c>
      <c r="D2236" s="22">
        <f t="shared" si="34"/>
        <v>366.35571659856606</v>
      </c>
      <c r="E2236" s="28" t="s">
        <v>6433</v>
      </c>
      <c r="F2236" s="24">
        <v>475.2</v>
      </c>
    </row>
    <row r="2237" spans="1:6" s="11" customFormat="1" ht="12.75" customHeight="1">
      <c r="A2237" s="36" t="s">
        <v>4494</v>
      </c>
      <c r="B2237" s="36" t="s">
        <v>4495</v>
      </c>
      <c r="C2237" s="37" t="s">
        <v>401</v>
      </c>
      <c r="D2237" s="22">
        <f t="shared" si="34"/>
        <v>29.411764705882355</v>
      </c>
      <c r="E2237" s="28" t="s">
        <v>6433</v>
      </c>
      <c r="F2237" s="24">
        <v>38.15</v>
      </c>
    </row>
    <row r="2238" spans="1:6" s="11" customFormat="1" ht="12.75" customHeight="1">
      <c r="A2238" s="36" t="s">
        <v>30</v>
      </c>
      <c r="B2238" s="36" t="s">
        <v>569</v>
      </c>
      <c r="C2238" s="37" t="s">
        <v>401</v>
      </c>
      <c r="D2238" s="22">
        <f t="shared" si="34"/>
        <v>6.583917970858068</v>
      </c>
      <c r="E2238" s="28" t="s">
        <v>6433</v>
      </c>
      <c r="F2238" s="24">
        <v>8.54</v>
      </c>
    </row>
    <row r="2239" spans="1:6" s="11" customFormat="1" ht="12.75" customHeight="1">
      <c r="A2239" s="36" t="s">
        <v>4496</v>
      </c>
      <c r="B2239" s="36" t="s">
        <v>4497</v>
      </c>
      <c r="C2239" s="37" t="s">
        <v>402</v>
      </c>
      <c r="D2239" s="22">
        <f t="shared" si="34"/>
        <v>232.75769023205615</v>
      </c>
      <c r="E2239" s="28" t="s">
        <v>6433</v>
      </c>
      <c r="F2239" s="24">
        <v>301.91</v>
      </c>
    </row>
    <row r="2240" spans="1:6" s="11" customFormat="1" ht="12.75" customHeight="1">
      <c r="A2240" s="36" t="s">
        <v>4498</v>
      </c>
      <c r="B2240" s="36" t="s">
        <v>4499</v>
      </c>
      <c r="C2240" s="37" t="s">
        <v>402</v>
      </c>
      <c r="D2240" s="22">
        <f t="shared" si="34"/>
        <v>238.5860766324879</v>
      </c>
      <c r="E2240" s="28" t="s">
        <v>6433</v>
      </c>
      <c r="F2240" s="24">
        <v>309.47</v>
      </c>
    </row>
    <row r="2241" spans="1:6" s="11" customFormat="1" ht="12.75" customHeight="1">
      <c r="A2241" s="36" t="s">
        <v>4500</v>
      </c>
      <c r="B2241" s="36" t="s">
        <v>4501</v>
      </c>
      <c r="C2241" s="37" t="s">
        <v>402</v>
      </c>
      <c r="D2241" s="22">
        <f t="shared" si="34"/>
        <v>469.3470048569887</v>
      </c>
      <c r="E2241" s="28" t="s">
        <v>6433</v>
      </c>
      <c r="F2241" s="24">
        <v>608.79</v>
      </c>
    </row>
    <row r="2242" spans="1:6" s="11" customFormat="1" ht="12.75">
      <c r="A2242" s="36" t="s">
        <v>236</v>
      </c>
      <c r="B2242" s="36" t="s">
        <v>4502</v>
      </c>
      <c r="C2242" s="37" t="s">
        <v>401</v>
      </c>
      <c r="D2242" s="22">
        <f t="shared" si="34"/>
        <v>23.567959293809267</v>
      </c>
      <c r="E2242" s="28" t="s">
        <v>6433</v>
      </c>
      <c r="F2242" s="24">
        <v>30.57</v>
      </c>
    </row>
    <row r="2243" spans="1:6" s="11" customFormat="1" ht="12.75" customHeight="1">
      <c r="A2243" s="36" t="s">
        <v>240</v>
      </c>
      <c r="B2243" s="36" t="s">
        <v>4503</v>
      </c>
      <c r="C2243" s="37" t="s">
        <v>401</v>
      </c>
      <c r="D2243" s="22">
        <f t="shared" si="34"/>
        <v>24.639580602883356</v>
      </c>
      <c r="E2243" s="28" t="s">
        <v>6433</v>
      </c>
      <c r="F2243" s="24">
        <v>31.96</v>
      </c>
    </row>
    <row r="2244" spans="1:6" s="11" customFormat="1" ht="12.75" customHeight="1">
      <c r="A2244" s="36" t="s">
        <v>4504</v>
      </c>
      <c r="B2244" s="36" t="s">
        <v>4505</v>
      </c>
      <c r="C2244" s="37" t="s">
        <v>537</v>
      </c>
      <c r="D2244" s="22">
        <f t="shared" si="34"/>
        <v>366.35571659856606</v>
      </c>
      <c r="E2244" s="28" t="s">
        <v>6433</v>
      </c>
      <c r="F2244" s="24">
        <v>475.2</v>
      </c>
    </row>
    <row r="2245" spans="1:6" s="11" customFormat="1" ht="12.75" customHeight="1">
      <c r="A2245" s="36" t="s">
        <v>4506</v>
      </c>
      <c r="B2245" s="36" t="s">
        <v>4507</v>
      </c>
      <c r="C2245" s="37" t="s">
        <v>401</v>
      </c>
      <c r="D2245" s="22">
        <f t="shared" si="34"/>
        <v>49.92675969470358</v>
      </c>
      <c r="E2245" s="28" t="s">
        <v>6433</v>
      </c>
      <c r="F2245" s="24">
        <v>64.76</v>
      </c>
    </row>
    <row r="2246" spans="1:6" s="11" customFormat="1" ht="12.75" customHeight="1">
      <c r="A2246" s="36" t="s">
        <v>4508</v>
      </c>
      <c r="B2246" s="36" t="s">
        <v>4509</v>
      </c>
      <c r="C2246" s="37" t="s">
        <v>401</v>
      </c>
      <c r="D2246" s="22">
        <f t="shared" si="34"/>
        <v>47.035695011949734</v>
      </c>
      <c r="E2246" s="28" t="s">
        <v>6433</v>
      </c>
      <c r="F2246" s="24">
        <v>61.01</v>
      </c>
    </row>
    <row r="2247" spans="1:6" s="11" customFormat="1" ht="12.75" customHeight="1">
      <c r="A2247" s="36" t="s">
        <v>4510</v>
      </c>
      <c r="B2247" s="36" t="s">
        <v>4511</v>
      </c>
      <c r="C2247" s="37" t="s">
        <v>401</v>
      </c>
      <c r="D2247" s="22">
        <f t="shared" si="34"/>
        <v>43.088428031763165</v>
      </c>
      <c r="E2247" s="28" t="s">
        <v>6433</v>
      </c>
      <c r="F2247" s="24">
        <v>55.89</v>
      </c>
    </row>
    <row r="2248" spans="1:6" s="11" customFormat="1" ht="12.75" customHeight="1">
      <c r="A2248" s="36" t="s">
        <v>238</v>
      </c>
      <c r="B2248" s="36" t="s">
        <v>4512</v>
      </c>
      <c r="C2248" s="37" t="s">
        <v>401</v>
      </c>
      <c r="D2248" s="22">
        <f t="shared" si="34"/>
        <v>108.54984195513069</v>
      </c>
      <c r="E2248" s="28" t="s">
        <v>6433</v>
      </c>
      <c r="F2248" s="24">
        <v>140.8</v>
      </c>
    </row>
    <row r="2249" spans="1:6" s="11" customFormat="1" ht="12.75" customHeight="1">
      <c r="A2249" s="36" t="s">
        <v>36</v>
      </c>
      <c r="B2249" s="36" t="s">
        <v>4513</v>
      </c>
      <c r="C2249" s="37" t="s">
        <v>401</v>
      </c>
      <c r="D2249" s="22">
        <f aca="true" t="shared" si="35" ref="D2249:D2312">F2249/$F$5</f>
        <v>100.9020121810192</v>
      </c>
      <c r="E2249" s="28" t="s">
        <v>6433</v>
      </c>
      <c r="F2249" s="24">
        <v>130.88</v>
      </c>
    </row>
    <row r="2250" spans="1:6" s="11" customFormat="1" ht="12.75" customHeight="1">
      <c r="A2250" s="36" t="s">
        <v>4514</v>
      </c>
      <c r="B2250" s="36" t="s">
        <v>4515</v>
      </c>
      <c r="C2250" s="37" t="s">
        <v>401</v>
      </c>
      <c r="D2250" s="22">
        <f t="shared" si="35"/>
        <v>20.11410068614602</v>
      </c>
      <c r="E2250" s="28" t="s">
        <v>6433</v>
      </c>
      <c r="F2250" s="24">
        <v>26.09</v>
      </c>
    </row>
    <row r="2251" spans="1:6" s="11" customFormat="1" ht="12.75" customHeight="1">
      <c r="A2251" s="36" t="s">
        <v>4516</v>
      </c>
      <c r="B2251" s="36" t="s">
        <v>4517</v>
      </c>
      <c r="C2251" s="37" t="s">
        <v>401</v>
      </c>
      <c r="D2251" s="22">
        <f t="shared" si="35"/>
        <v>20.11410068614602</v>
      </c>
      <c r="E2251" s="28" t="s">
        <v>6433</v>
      </c>
      <c r="F2251" s="24">
        <v>26.09</v>
      </c>
    </row>
    <row r="2252" spans="1:6" s="11" customFormat="1" ht="12.75" customHeight="1">
      <c r="A2252" s="36" t="s">
        <v>271</v>
      </c>
      <c r="B2252" s="36" t="s">
        <v>4518</v>
      </c>
      <c r="C2252" s="37" t="s">
        <v>401</v>
      </c>
      <c r="D2252" s="22">
        <f t="shared" si="35"/>
        <v>161.4293423791535</v>
      </c>
      <c r="E2252" s="28" t="s">
        <v>6433</v>
      </c>
      <c r="F2252" s="24">
        <v>209.39</v>
      </c>
    </row>
    <row r="2253" spans="1:6" s="11" customFormat="1" ht="12.75" customHeight="1">
      <c r="A2253" s="36" t="s">
        <v>4519</v>
      </c>
      <c r="B2253" s="36" t="s">
        <v>4520</v>
      </c>
      <c r="C2253" s="37" t="s">
        <v>401</v>
      </c>
      <c r="D2253" s="22">
        <f t="shared" si="35"/>
        <v>33.690540436358035</v>
      </c>
      <c r="E2253" s="28" t="s">
        <v>6433</v>
      </c>
      <c r="F2253" s="24">
        <v>43.7</v>
      </c>
    </row>
    <row r="2254" spans="1:6" s="11" customFormat="1" ht="12.75" customHeight="1">
      <c r="A2254" s="36" t="s">
        <v>4521</v>
      </c>
      <c r="B2254" s="36" t="s">
        <v>4522</v>
      </c>
      <c r="C2254" s="37" t="s">
        <v>401</v>
      </c>
      <c r="D2254" s="22">
        <f t="shared" si="35"/>
        <v>33.77534500038548</v>
      </c>
      <c r="E2254" s="28" t="s">
        <v>6433</v>
      </c>
      <c r="F2254" s="24">
        <v>43.81</v>
      </c>
    </row>
    <row r="2255" spans="1:6" s="11" customFormat="1" ht="12.75" customHeight="1">
      <c r="A2255" s="36" t="s">
        <v>305</v>
      </c>
      <c r="B2255" s="36" t="s">
        <v>4523</v>
      </c>
      <c r="C2255" s="37" t="s">
        <v>401</v>
      </c>
      <c r="D2255" s="22">
        <f t="shared" si="35"/>
        <v>164.08912188728704</v>
      </c>
      <c r="E2255" s="28" t="s">
        <v>6433</v>
      </c>
      <c r="F2255" s="24">
        <v>212.84</v>
      </c>
    </row>
    <row r="2256" spans="1:6" s="11" customFormat="1" ht="12.75" customHeight="1">
      <c r="A2256" s="36" t="s">
        <v>4524</v>
      </c>
      <c r="B2256" s="36" t="s">
        <v>4525</v>
      </c>
      <c r="C2256" s="37" t="s">
        <v>401</v>
      </c>
      <c r="D2256" s="22">
        <f t="shared" si="35"/>
        <v>80.09405597101227</v>
      </c>
      <c r="E2256" s="28" t="s">
        <v>6433</v>
      </c>
      <c r="F2256" s="24">
        <v>103.89</v>
      </c>
    </row>
    <row r="2257" spans="1:6" s="11" customFormat="1" ht="12.75" customHeight="1">
      <c r="A2257" s="36" t="s">
        <v>241</v>
      </c>
      <c r="B2257" s="36" t="s">
        <v>4526</v>
      </c>
      <c r="C2257" s="37" t="s">
        <v>401</v>
      </c>
      <c r="D2257" s="22">
        <f t="shared" si="35"/>
        <v>96.5307223806954</v>
      </c>
      <c r="E2257" s="28" t="s">
        <v>6433</v>
      </c>
      <c r="F2257" s="24">
        <v>125.21</v>
      </c>
    </row>
    <row r="2258" spans="1:6" s="11" customFormat="1" ht="12.75" customHeight="1">
      <c r="A2258" s="36" t="s">
        <v>242</v>
      </c>
      <c r="B2258" s="36" t="s">
        <v>4527</v>
      </c>
      <c r="C2258" s="37" t="s">
        <v>401</v>
      </c>
      <c r="D2258" s="22">
        <f t="shared" si="35"/>
        <v>96.5307223806954</v>
      </c>
      <c r="E2258" s="28" t="s">
        <v>6433</v>
      </c>
      <c r="F2258" s="24">
        <v>125.21</v>
      </c>
    </row>
    <row r="2259" spans="1:6" s="11" customFormat="1" ht="12.75" customHeight="1">
      <c r="A2259" s="36" t="s">
        <v>4528</v>
      </c>
      <c r="B2259" s="36" t="s">
        <v>4529</v>
      </c>
      <c r="C2259" s="37" t="s">
        <v>401</v>
      </c>
      <c r="D2259" s="22">
        <f t="shared" si="35"/>
        <v>142.61814817670188</v>
      </c>
      <c r="E2259" s="28" t="s">
        <v>6433</v>
      </c>
      <c r="F2259" s="24">
        <v>184.99</v>
      </c>
    </row>
    <row r="2260" spans="1:6" s="11" customFormat="1" ht="12.75" customHeight="1">
      <c r="A2260" s="36" t="s">
        <v>4530</v>
      </c>
      <c r="B2260" s="36" t="s">
        <v>4531</v>
      </c>
      <c r="C2260" s="37" t="s">
        <v>401</v>
      </c>
      <c r="D2260" s="22">
        <f t="shared" si="35"/>
        <v>174.9826536119035</v>
      </c>
      <c r="E2260" s="28" t="s">
        <v>6433</v>
      </c>
      <c r="F2260" s="24">
        <v>226.97</v>
      </c>
    </row>
    <row r="2261" spans="1:6" s="11" customFormat="1" ht="12.75" customHeight="1">
      <c r="A2261" s="36" t="s">
        <v>4532</v>
      </c>
      <c r="B2261" s="36" t="s">
        <v>4533</v>
      </c>
      <c r="C2261" s="37" t="s">
        <v>401</v>
      </c>
      <c r="D2261" s="22">
        <f t="shared" si="35"/>
        <v>77.63472361421634</v>
      </c>
      <c r="E2261" s="28" t="s">
        <v>6433</v>
      </c>
      <c r="F2261" s="24">
        <v>100.7</v>
      </c>
    </row>
    <row r="2262" spans="1:6" s="11" customFormat="1" ht="12.75" customHeight="1">
      <c r="A2262" s="36" t="s">
        <v>247</v>
      </c>
      <c r="B2262" s="36" t="s">
        <v>4534</v>
      </c>
      <c r="C2262" s="37" t="s">
        <v>286</v>
      </c>
      <c r="D2262" s="22">
        <f t="shared" si="35"/>
        <v>12.481689923675894</v>
      </c>
      <c r="E2262" s="28" t="s">
        <v>6433</v>
      </c>
      <c r="F2262" s="24">
        <v>16.19</v>
      </c>
    </row>
    <row r="2263" spans="1:6" s="11" customFormat="1" ht="12.75" customHeight="1">
      <c r="A2263" s="36" t="s">
        <v>4535</v>
      </c>
      <c r="B2263" s="36" t="s">
        <v>4536</v>
      </c>
      <c r="C2263" s="37" t="s">
        <v>401</v>
      </c>
      <c r="D2263" s="22">
        <f t="shared" si="35"/>
        <v>79.06098219104156</v>
      </c>
      <c r="E2263" s="28" t="s">
        <v>6433</v>
      </c>
      <c r="F2263" s="24">
        <v>102.55</v>
      </c>
    </row>
    <row r="2264" spans="1:6" s="11" customFormat="1" ht="12.75" customHeight="1">
      <c r="A2264" s="36" t="s">
        <v>4537</v>
      </c>
      <c r="B2264" s="36" t="s">
        <v>4538</v>
      </c>
      <c r="C2264" s="37" t="s">
        <v>401</v>
      </c>
      <c r="D2264" s="22">
        <f t="shared" si="35"/>
        <v>105.82838640043175</v>
      </c>
      <c r="E2264" s="28" t="s">
        <v>6433</v>
      </c>
      <c r="F2264" s="24">
        <v>137.27</v>
      </c>
    </row>
    <row r="2265" spans="1:6" s="11" customFormat="1" ht="12.75" customHeight="1">
      <c r="A2265" s="36" t="s">
        <v>4539</v>
      </c>
      <c r="B2265" s="36" t="s">
        <v>4540</v>
      </c>
      <c r="C2265" s="37" t="s">
        <v>401</v>
      </c>
      <c r="D2265" s="22">
        <f t="shared" si="35"/>
        <v>105.92090047027985</v>
      </c>
      <c r="E2265" s="28" t="s">
        <v>6433</v>
      </c>
      <c r="F2265" s="24">
        <v>137.39</v>
      </c>
    </row>
    <row r="2266" spans="1:6" s="11" customFormat="1" ht="12.75" customHeight="1">
      <c r="A2266" s="36" t="s">
        <v>457</v>
      </c>
      <c r="B2266" s="36" t="s">
        <v>4541</v>
      </c>
      <c r="C2266" s="37" t="s">
        <v>401</v>
      </c>
      <c r="D2266" s="22">
        <f t="shared" si="35"/>
        <v>65.88543674350474</v>
      </c>
      <c r="E2266" s="28" t="s">
        <v>6433</v>
      </c>
      <c r="F2266" s="24">
        <v>85.46</v>
      </c>
    </row>
    <row r="2267" spans="1:6" s="11" customFormat="1" ht="12.75" customHeight="1">
      <c r="A2267" s="36" t="s">
        <v>4542</v>
      </c>
      <c r="B2267" s="36" t="s">
        <v>4543</v>
      </c>
      <c r="C2267" s="37" t="s">
        <v>401</v>
      </c>
      <c r="D2267" s="22">
        <f t="shared" si="35"/>
        <v>61.090124123043715</v>
      </c>
      <c r="E2267" s="28" t="s">
        <v>6433</v>
      </c>
      <c r="F2267" s="24">
        <v>79.24</v>
      </c>
    </row>
    <row r="2268" spans="1:6" s="11" customFormat="1" ht="12.75" customHeight="1">
      <c r="A2268" s="36" t="s">
        <v>4544</v>
      </c>
      <c r="B2268" s="36" t="s">
        <v>736</v>
      </c>
      <c r="C2268" s="37" t="s">
        <v>285</v>
      </c>
      <c r="D2268" s="22">
        <f t="shared" si="35"/>
        <v>7.825148407987049</v>
      </c>
      <c r="E2268" s="28" t="s">
        <v>6433</v>
      </c>
      <c r="F2268" s="24">
        <v>10.15</v>
      </c>
    </row>
    <row r="2269" spans="1:6" s="11" customFormat="1" ht="12.75" customHeight="1">
      <c r="A2269" s="36" t="s">
        <v>4545</v>
      </c>
      <c r="B2269" s="36" t="s">
        <v>4546</v>
      </c>
      <c r="C2269" s="37" t="s">
        <v>401</v>
      </c>
      <c r="D2269" s="22">
        <f t="shared" si="35"/>
        <v>283.82545678821987</v>
      </c>
      <c r="E2269" s="28" t="s">
        <v>6433</v>
      </c>
      <c r="F2269" s="24">
        <v>368.15</v>
      </c>
    </row>
    <row r="2270" spans="1:6" s="11" customFormat="1" ht="12.75" customHeight="1">
      <c r="A2270" s="36" t="s">
        <v>4547</v>
      </c>
      <c r="B2270" s="36" t="s">
        <v>4548</v>
      </c>
      <c r="C2270" s="37" t="s">
        <v>401</v>
      </c>
      <c r="D2270" s="22">
        <f t="shared" si="35"/>
        <v>257.4589468815049</v>
      </c>
      <c r="E2270" s="28" t="s">
        <v>6433</v>
      </c>
      <c r="F2270" s="24">
        <v>333.95</v>
      </c>
    </row>
    <row r="2271" spans="1:6" s="11" customFormat="1" ht="12.75" customHeight="1">
      <c r="A2271" s="36" t="s">
        <v>4549</v>
      </c>
      <c r="B2271" s="36" t="s">
        <v>4550</v>
      </c>
      <c r="C2271" s="37" t="s">
        <v>401</v>
      </c>
      <c r="D2271" s="22">
        <f t="shared" si="35"/>
        <v>70.0408603808496</v>
      </c>
      <c r="E2271" s="28" t="s">
        <v>6433</v>
      </c>
      <c r="F2271" s="24">
        <v>90.85</v>
      </c>
    </row>
    <row r="2272" spans="1:6" s="11" customFormat="1" ht="12.75" customHeight="1">
      <c r="A2272" s="36" t="s">
        <v>4551</v>
      </c>
      <c r="B2272" s="36" t="s">
        <v>4552</v>
      </c>
      <c r="C2272" s="37" t="s">
        <v>401</v>
      </c>
      <c r="D2272" s="22">
        <f t="shared" si="35"/>
        <v>72.33058360959062</v>
      </c>
      <c r="E2272" s="28" t="s">
        <v>6433</v>
      </c>
      <c r="F2272" s="24">
        <v>93.82</v>
      </c>
    </row>
    <row r="2273" spans="1:6" s="11" customFormat="1" ht="12.75" customHeight="1">
      <c r="A2273" s="36" t="s">
        <v>4553</v>
      </c>
      <c r="B2273" s="36" t="s">
        <v>4554</v>
      </c>
      <c r="C2273" s="37" t="s">
        <v>401</v>
      </c>
      <c r="D2273" s="22">
        <f t="shared" si="35"/>
        <v>7.547606198442679</v>
      </c>
      <c r="E2273" s="28" t="s">
        <v>6433</v>
      </c>
      <c r="F2273" s="24">
        <v>9.79</v>
      </c>
    </row>
    <row r="2274" spans="1:6" s="11" customFormat="1" ht="12.75" customHeight="1">
      <c r="A2274" s="36" t="s">
        <v>4555</v>
      </c>
      <c r="B2274" s="36" t="s">
        <v>4556</v>
      </c>
      <c r="C2274" s="37" t="s">
        <v>401</v>
      </c>
      <c r="D2274" s="22">
        <f t="shared" si="35"/>
        <v>142.61814817670188</v>
      </c>
      <c r="E2274" s="28" t="s">
        <v>6433</v>
      </c>
      <c r="F2274" s="24">
        <v>184.99</v>
      </c>
    </row>
    <row r="2275" spans="1:6" s="11" customFormat="1" ht="12.75">
      <c r="A2275" s="36" t="s">
        <v>4557</v>
      </c>
      <c r="B2275" s="36" t="s">
        <v>4558</v>
      </c>
      <c r="C2275" s="37" t="s">
        <v>401</v>
      </c>
      <c r="D2275" s="22">
        <f t="shared" si="35"/>
        <v>174.9826536119035</v>
      </c>
      <c r="E2275" s="28" t="s">
        <v>6433</v>
      </c>
      <c r="F2275" s="24">
        <v>226.97</v>
      </c>
    </row>
    <row r="2276" spans="1:6" s="11" customFormat="1" ht="12.75" customHeight="1">
      <c r="A2276" s="36" t="s">
        <v>4559</v>
      </c>
      <c r="B2276" s="36" t="s">
        <v>4560</v>
      </c>
      <c r="C2276" s="37" t="s">
        <v>415</v>
      </c>
      <c r="D2276" s="22">
        <f t="shared" si="35"/>
        <v>12.08850512682137</v>
      </c>
      <c r="E2276" s="28" t="s">
        <v>6433</v>
      </c>
      <c r="F2276" s="24">
        <v>15.68</v>
      </c>
    </row>
    <row r="2277" spans="1:6" s="11" customFormat="1" ht="12.75" customHeight="1">
      <c r="A2277" s="36" t="s">
        <v>4561</v>
      </c>
      <c r="B2277" s="36" t="s">
        <v>4562</v>
      </c>
      <c r="C2277" s="37" t="s">
        <v>415</v>
      </c>
      <c r="D2277" s="22">
        <f t="shared" si="35"/>
        <v>12.111633644283403</v>
      </c>
      <c r="E2277" s="28" t="s">
        <v>6433</v>
      </c>
      <c r="F2277" s="24">
        <v>15.71</v>
      </c>
    </row>
    <row r="2278" spans="1:6" s="11" customFormat="1" ht="12.75" customHeight="1">
      <c r="A2278" s="36" t="s">
        <v>4563</v>
      </c>
      <c r="B2278" s="36" t="s">
        <v>4564</v>
      </c>
      <c r="C2278" s="37" t="s">
        <v>401</v>
      </c>
      <c r="D2278" s="22">
        <f t="shared" si="35"/>
        <v>131.02305142240382</v>
      </c>
      <c r="E2278" s="28" t="s">
        <v>6433</v>
      </c>
      <c r="F2278" s="24">
        <v>169.95</v>
      </c>
    </row>
    <row r="2279" spans="1:6" s="11" customFormat="1" ht="12.75" customHeight="1">
      <c r="A2279" s="36" t="s">
        <v>4565</v>
      </c>
      <c r="B2279" s="36" t="s">
        <v>4566</v>
      </c>
      <c r="C2279" s="37" t="s">
        <v>401</v>
      </c>
      <c r="D2279" s="22">
        <f t="shared" si="35"/>
        <v>124.47768098064915</v>
      </c>
      <c r="E2279" s="28" t="s">
        <v>6433</v>
      </c>
      <c r="F2279" s="24">
        <v>161.46</v>
      </c>
    </row>
    <row r="2280" spans="1:6" s="11" customFormat="1" ht="12.75" customHeight="1">
      <c r="A2280" s="36" t="s">
        <v>4567</v>
      </c>
      <c r="B2280" s="36" t="s">
        <v>4568</v>
      </c>
      <c r="C2280" s="37" t="s">
        <v>401</v>
      </c>
      <c r="D2280" s="22">
        <f t="shared" si="35"/>
        <v>19.134993446920053</v>
      </c>
      <c r="E2280" s="28" t="s">
        <v>6433</v>
      </c>
      <c r="F2280" s="24">
        <v>24.82</v>
      </c>
    </row>
    <row r="2281" spans="1:6" s="11" customFormat="1" ht="12.75" customHeight="1">
      <c r="A2281" s="36" t="s">
        <v>4569</v>
      </c>
      <c r="B2281" s="36" t="s">
        <v>4570</v>
      </c>
      <c r="C2281" s="37" t="s">
        <v>401</v>
      </c>
      <c r="D2281" s="22">
        <f t="shared" si="35"/>
        <v>19.134993446920053</v>
      </c>
      <c r="E2281" s="28" t="s">
        <v>6433</v>
      </c>
      <c r="F2281" s="24">
        <v>24.82</v>
      </c>
    </row>
    <row r="2282" spans="1:6" s="11" customFormat="1" ht="12.75" customHeight="1">
      <c r="A2282" s="36" t="s">
        <v>4571</v>
      </c>
      <c r="B2282" s="36" t="s">
        <v>4572</v>
      </c>
      <c r="C2282" s="37" t="s">
        <v>401</v>
      </c>
      <c r="D2282" s="22">
        <f t="shared" si="35"/>
        <v>93.64736720376224</v>
      </c>
      <c r="E2282" s="28" t="s">
        <v>6433</v>
      </c>
      <c r="F2282" s="24">
        <v>121.47</v>
      </c>
    </row>
    <row r="2283" spans="1:6" s="11" customFormat="1" ht="12.75" customHeight="1">
      <c r="A2283" s="36" t="s">
        <v>239</v>
      </c>
      <c r="B2283" s="36" t="s">
        <v>4573</v>
      </c>
      <c r="C2283" s="37" t="s">
        <v>401</v>
      </c>
      <c r="D2283" s="22">
        <f t="shared" si="35"/>
        <v>102.51329889754068</v>
      </c>
      <c r="E2283" s="28" t="s">
        <v>6433</v>
      </c>
      <c r="F2283" s="24">
        <v>132.97</v>
      </c>
    </row>
    <row r="2284" spans="1:6" s="11" customFormat="1" ht="12.75" customHeight="1">
      <c r="A2284" s="36" t="s">
        <v>4574</v>
      </c>
      <c r="B2284" s="36" t="s">
        <v>4575</v>
      </c>
      <c r="C2284" s="37" t="s">
        <v>401</v>
      </c>
      <c r="D2284" s="22">
        <f t="shared" si="35"/>
        <v>83.27037236913115</v>
      </c>
      <c r="E2284" s="28" t="s">
        <v>6433</v>
      </c>
      <c r="F2284" s="24">
        <v>108.01</v>
      </c>
    </row>
    <row r="2285" spans="1:6" s="11" customFormat="1" ht="12.75" customHeight="1">
      <c r="A2285" s="36" t="s">
        <v>4576</v>
      </c>
      <c r="B2285" s="36" t="s">
        <v>4577</v>
      </c>
      <c r="C2285" s="37" t="s">
        <v>401</v>
      </c>
      <c r="D2285" s="22">
        <f t="shared" si="35"/>
        <v>118.2175622542595</v>
      </c>
      <c r="E2285" s="28" t="s">
        <v>6433</v>
      </c>
      <c r="F2285" s="24">
        <v>153.34</v>
      </c>
    </row>
    <row r="2286" spans="1:6" s="11" customFormat="1" ht="12.75" customHeight="1">
      <c r="A2286" s="36" t="s">
        <v>4578</v>
      </c>
      <c r="B2286" s="36" t="s">
        <v>4579</v>
      </c>
      <c r="C2286" s="37" t="s">
        <v>401</v>
      </c>
      <c r="D2286" s="22">
        <f t="shared" si="35"/>
        <v>150.39703954976488</v>
      </c>
      <c r="E2286" s="28" t="s">
        <v>6433</v>
      </c>
      <c r="F2286" s="24">
        <v>195.08</v>
      </c>
    </row>
    <row r="2287" spans="1:6" s="11" customFormat="1" ht="12.75" customHeight="1">
      <c r="A2287" s="36" t="s">
        <v>4580</v>
      </c>
      <c r="B2287" s="36" t="s">
        <v>4581</v>
      </c>
      <c r="C2287" s="37" t="s">
        <v>401</v>
      </c>
      <c r="D2287" s="22">
        <f t="shared" si="35"/>
        <v>60.696939326189195</v>
      </c>
      <c r="E2287" s="28" t="s">
        <v>6433</v>
      </c>
      <c r="F2287" s="24">
        <v>78.73</v>
      </c>
    </row>
    <row r="2288" spans="1:6" s="11" customFormat="1" ht="12.75" customHeight="1">
      <c r="A2288" s="36" t="s">
        <v>4582</v>
      </c>
      <c r="B2288" s="36" t="s">
        <v>4583</v>
      </c>
      <c r="C2288" s="37" t="s">
        <v>401</v>
      </c>
      <c r="D2288" s="22">
        <f t="shared" si="35"/>
        <v>38.49356256263974</v>
      </c>
      <c r="E2288" s="28" t="s">
        <v>6433</v>
      </c>
      <c r="F2288" s="24">
        <v>49.93</v>
      </c>
    </row>
    <row r="2289" spans="1:6" s="11" customFormat="1" ht="12.75" customHeight="1">
      <c r="A2289" s="36" t="s">
        <v>4584</v>
      </c>
      <c r="B2289" s="36" t="s">
        <v>4585</v>
      </c>
      <c r="C2289" s="37" t="s">
        <v>537</v>
      </c>
      <c r="D2289" s="22">
        <f t="shared" si="35"/>
        <v>366.35571659856606</v>
      </c>
      <c r="E2289" s="28" t="s">
        <v>6433</v>
      </c>
      <c r="F2289" s="24">
        <v>475.2</v>
      </c>
    </row>
    <row r="2290" spans="1:6" s="11" customFormat="1" ht="12.75" customHeight="1">
      <c r="A2290" s="36" t="s">
        <v>458</v>
      </c>
      <c r="B2290" s="36" t="s">
        <v>4586</v>
      </c>
      <c r="C2290" s="37" t="s">
        <v>401</v>
      </c>
      <c r="D2290" s="22">
        <f t="shared" si="35"/>
        <v>45.270218179014726</v>
      </c>
      <c r="E2290" s="28" t="s">
        <v>6433</v>
      </c>
      <c r="F2290" s="24">
        <v>58.72</v>
      </c>
    </row>
    <row r="2291" spans="1:6" s="11" customFormat="1" ht="12.75" customHeight="1">
      <c r="A2291" s="36" t="s">
        <v>4587</v>
      </c>
      <c r="B2291" s="36" t="s">
        <v>4588</v>
      </c>
      <c r="C2291" s="37" t="s">
        <v>401</v>
      </c>
      <c r="D2291" s="22">
        <f t="shared" si="35"/>
        <v>75.6456711124817</v>
      </c>
      <c r="E2291" s="28" t="s">
        <v>6433</v>
      </c>
      <c r="F2291" s="24">
        <v>98.12</v>
      </c>
    </row>
    <row r="2292" spans="1:6" s="11" customFormat="1" ht="12.75" customHeight="1">
      <c r="A2292" s="36" t="s">
        <v>4589</v>
      </c>
      <c r="B2292" s="36" t="s">
        <v>4585</v>
      </c>
      <c r="C2292" s="37" t="s">
        <v>537</v>
      </c>
      <c r="D2292" s="22">
        <f t="shared" si="35"/>
        <v>366.35571659856606</v>
      </c>
      <c r="E2292" s="28" t="s">
        <v>6433</v>
      </c>
      <c r="F2292" s="24">
        <v>475.2</v>
      </c>
    </row>
    <row r="2293" spans="1:6" s="11" customFormat="1" ht="12.75" customHeight="1">
      <c r="A2293" s="36" t="s">
        <v>4590</v>
      </c>
      <c r="B2293" s="36" t="s">
        <v>4591</v>
      </c>
      <c r="C2293" s="37" t="s">
        <v>286</v>
      </c>
      <c r="D2293" s="22">
        <f t="shared" si="35"/>
        <v>39.89669262200293</v>
      </c>
      <c r="E2293" s="28" t="s">
        <v>6433</v>
      </c>
      <c r="F2293" s="24">
        <v>51.75</v>
      </c>
    </row>
    <row r="2294" spans="1:6" s="11" customFormat="1" ht="12.75" customHeight="1">
      <c r="A2294" s="36" t="s">
        <v>4592</v>
      </c>
      <c r="B2294" s="36" t="s">
        <v>4593</v>
      </c>
      <c r="C2294" s="37" t="s">
        <v>286</v>
      </c>
      <c r="D2294" s="22">
        <f t="shared" si="35"/>
        <v>88.06568498959217</v>
      </c>
      <c r="E2294" s="28" t="s">
        <v>6433</v>
      </c>
      <c r="F2294" s="24">
        <v>114.23</v>
      </c>
    </row>
    <row r="2295" spans="1:6" s="11" customFormat="1" ht="12.75" customHeight="1">
      <c r="A2295" s="36" t="s">
        <v>4594</v>
      </c>
      <c r="B2295" s="36" t="s">
        <v>4595</v>
      </c>
      <c r="C2295" s="37" t="s">
        <v>286</v>
      </c>
      <c r="D2295" s="22">
        <f t="shared" si="35"/>
        <v>119.73633490093286</v>
      </c>
      <c r="E2295" s="28" t="s">
        <v>6433</v>
      </c>
      <c r="F2295" s="24">
        <v>155.31</v>
      </c>
    </row>
    <row r="2296" spans="1:6" s="11" customFormat="1" ht="12.75" customHeight="1">
      <c r="A2296" s="36" t="s">
        <v>4596</v>
      </c>
      <c r="B2296" s="36" t="s">
        <v>4597</v>
      </c>
      <c r="C2296" s="37" t="s">
        <v>286</v>
      </c>
      <c r="D2296" s="22">
        <f t="shared" si="35"/>
        <v>41.69300747822065</v>
      </c>
      <c r="E2296" s="28" t="s">
        <v>6433</v>
      </c>
      <c r="F2296" s="24">
        <v>54.08</v>
      </c>
    </row>
    <row r="2297" spans="1:6" s="11" customFormat="1" ht="12.75" customHeight="1">
      <c r="A2297" s="36" t="s">
        <v>4598</v>
      </c>
      <c r="B2297" s="36" t="s">
        <v>4599</v>
      </c>
      <c r="C2297" s="37" t="s">
        <v>286</v>
      </c>
      <c r="D2297" s="22">
        <f t="shared" si="35"/>
        <v>118.89599876647908</v>
      </c>
      <c r="E2297" s="28" t="s">
        <v>6433</v>
      </c>
      <c r="F2297" s="24">
        <v>154.22</v>
      </c>
    </row>
    <row r="2298" spans="1:6" s="11" customFormat="1" ht="12.75" customHeight="1">
      <c r="A2298" s="36" t="s">
        <v>386</v>
      </c>
      <c r="B2298" s="36" t="s">
        <v>4600</v>
      </c>
      <c r="C2298" s="37" t="s">
        <v>286</v>
      </c>
      <c r="D2298" s="22">
        <f t="shared" si="35"/>
        <v>99.42178706344924</v>
      </c>
      <c r="E2298" s="28" t="s">
        <v>6433</v>
      </c>
      <c r="F2298" s="24">
        <v>128.96</v>
      </c>
    </row>
    <row r="2299" spans="1:6" s="11" customFormat="1" ht="12.75" customHeight="1">
      <c r="A2299" s="36" t="s">
        <v>4601</v>
      </c>
      <c r="B2299" s="36" t="s">
        <v>4602</v>
      </c>
      <c r="C2299" s="37" t="s">
        <v>537</v>
      </c>
      <c r="D2299" s="22">
        <f t="shared" si="35"/>
        <v>366.35571659856606</v>
      </c>
      <c r="E2299" s="28" t="s">
        <v>6433</v>
      </c>
      <c r="F2299" s="24">
        <v>475.2</v>
      </c>
    </row>
    <row r="2300" spans="1:6" s="11" customFormat="1" ht="12.75" customHeight="1">
      <c r="A2300" s="36" t="s">
        <v>4603</v>
      </c>
      <c r="B2300" s="36" t="s">
        <v>4604</v>
      </c>
      <c r="C2300" s="37" t="s">
        <v>286</v>
      </c>
      <c r="D2300" s="22">
        <f t="shared" si="35"/>
        <v>18.803484696630946</v>
      </c>
      <c r="E2300" s="28" t="s">
        <v>6433</v>
      </c>
      <c r="F2300" s="24">
        <v>24.39</v>
      </c>
    </row>
    <row r="2301" spans="1:6" s="11" customFormat="1" ht="12.75" customHeight="1">
      <c r="A2301" s="36" t="s">
        <v>4605</v>
      </c>
      <c r="B2301" s="36" t="s">
        <v>4606</v>
      </c>
      <c r="C2301" s="37" t="s">
        <v>286</v>
      </c>
      <c r="D2301" s="22">
        <f t="shared" si="35"/>
        <v>19.235217022588852</v>
      </c>
      <c r="E2301" s="28" t="s">
        <v>6433</v>
      </c>
      <c r="F2301" s="24">
        <v>24.95</v>
      </c>
    </row>
    <row r="2302" spans="1:6" s="11" customFormat="1" ht="12.75" customHeight="1">
      <c r="A2302" s="36" t="s">
        <v>4607</v>
      </c>
      <c r="B2302" s="36" t="s">
        <v>4608</v>
      </c>
      <c r="C2302" s="37" t="s">
        <v>286</v>
      </c>
      <c r="D2302" s="22">
        <f t="shared" si="35"/>
        <v>19.16583147020276</v>
      </c>
      <c r="E2302" s="28" t="s">
        <v>6433</v>
      </c>
      <c r="F2302" s="24">
        <v>24.86</v>
      </c>
    </row>
    <row r="2303" spans="1:6" s="11" customFormat="1" ht="12.75" customHeight="1">
      <c r="A2303" s="36" t="s">
        <v>4609</v>
      </c>
      <c r="B2303" s="36" t="s">
        <v>4610</v>
      </c>
      <c r="C2303" s="37" t="s">
        <v>286</v>
      </c>
      <c r="D2303" s="22">
        <f t="shared" si="35"/>
        <v>31.50875028910647</v>
      </c>
      <c r="E2303" s="28" t="s">
        <v>6433</v>
      </c>
      <c r="F2303" s="24">
        <v>40.87</v>
      </c>
    </row>
    <row r="2304" spans="1:6" s="11" customFormat="1" ht="12.75" customHeight="1">
      <c r="A2304" s="36" t="s">
        <v>4611</v>
      </c>
      <c r="B2304" s="36" t="s">
        <v>4612</v>
      </c>
      <c r="C2304" s="37" t="s">
        <v>286</v>
      </c>
      <c r="D2304" s="22">
        <f t="shared" si="35"/>
        <v>19.358569115719682</v>
      </c>
      <c r="E2304" s="28" t="s">
        <v>6433</v>
      </c>
      <c r="F2304" s="24">
        <v>25.11</v>
      </c>
    </row>
    <row r="2305" spans="1:6" s="11" customFormat="1" ht="12.75" customHeight="1">
      <c r="A2305" s="36" t="s">
        <v>4613</v>
      </c>
      <c r="B2305" s="36" t="s">
        <v>4614</v>
      </c>
      <c r="C2305" s="37" t="s">
        <v>286</v>
      </c>
      <c r="D2305" s="22">
        <f t="shared" si="35"/>
        <v>19.674658854367436</v>
      </c>
      <c r="E2305" s="28" t="s">
        <v>6433</v>
      </c>
      <c r="F2305" s="24">
        <v>25.52</v>
      </c>
    </row>
    <row r="2306" spans="1:6" s="11" customFormat="1" ht="12.75" customHeight="1">
      <c r="A2306" s="36" t="s">
        <v>4615</v>
      </c>
      <c r="B2306" s="36" t="s">
        <v>4616</v>
      </c>
      <c r="C2306" s="37" t="s">
        <v>286</v>
      </c>
      <c r="D2306" s="22">
        <f t="shared" si="35"/>
        <v>18.880579754837715</v>
      </c>
      <c r="E2306" s="28" t="s">
        <v>6433</v>
      </c>
      <c r="F2306" s="24">
        <v>24.49</v>
      </c>
    </row>
    <row r="2307" spans="1:6" s="11" customFormat="1" ht="12.75" customHeight="1">
      <c r="A2307" s="36" t="s">
        <v>4617</v>
      </c>
      <c r="B2307" s="36" t="s">
        <v>4618</v>
      </c>
      <c r="C2307" s="37" t="s">
        <v>286</v>
      </c>
      <c r="D2307" s="22">
        <f t="shared" si="35"/>
        <v>38.21602035309537</v>
      </c>
      <c r="E2307" s="28" t="s">
        <v>6433</v>
      </c>
      <c r="F2307" s="24">
        <v>49.57</v>
      </c>
    </row>
    <row r="2308" spans="1:6" s="11" customFormat="1" ht="12.75" customHeight="1">
      <c r="A2308" s="36" t="s">
        <v>4619</v>
      </c>
      <c r="B2308" s="36" t="s">
        <v>4620</v>
      </c>
      <c r="C2308" s="37" t="s">
        <v>286</v>
      </c>
      <c r="D2308" s="22">
        <f t="shared" si="35"/>
        <v>36.11132526405058</v>
      </c>
      <c r="E2308" s="28" t="s">
        <v>6433</v>
      </c>
      <c r="F2308" s="24">
        <v>46.84</v>
      </c>
    </row>
    <row r="2309" spans="1:6" s="11" customFormat="1" ht="12.75" customHeight="1">
      <c r="A2309" s="36" t="s">
        <v>387</v>
      </c>
      <c r="B2309" s="36" t="s">
        <v>4621</v>
      </c>
      <c r="C2309" s="37" t="s">
        <v>286</v>
      </c>
      <c r="D2309" s="22">
        <f t="shared" si="35"/>
        <v>14.085267134376688</v>
      </c>
      <c r="E2309" s="28" t="s">
        <v>6433</v>
      </c>
      <c r="F2309" s="24">
        <v>18.27</v>
      </c>
    </row>
    <row r="2310" spans="1:6" s="11" customFormat="1" ht="12.75" customHeight="1">
      <c r="A2310" s="36" t="s">
        <v>4622</v>
      </c>
      <c r="B2310" s="36" t="s">
        <v>4623</v>
      </c>
      <c r="C2310" s="37" t="s">
        <v>286</v>
      </c>
      <c r="D2310" s="22">
        <f t="shared" si="35"/>
        <v>36.14987279315396</v>
      </c>
      <c r="E2310" s="28" t="s">
        <v>6433</v>
      </c>
      <c r="F2310" s="24">
        <v>46.89</v>
      </c>
    </row>
    <row r="2311" spans="1:6" s="11" customFormat="1" ht="12.75" customHeight="1">
      <c r="A2311" s="36" t="s">
        <v>4624</v>
      </c>
      <c r="B2311" s="36" t="s">
        <v>4625</v>
      </c>
      <c r="C2311" s="37" t="s">
        <v>286</v>
      </c>
      <c r="D2311" s="22">
        <f t="shared" si="35"/>
        <v>35.79523552540282</v>
      </c>
      <c r="E2311" s="28" t="s">
        <v>6433</v>
      </c>
      <c r="F2311" s="24">
        <v>46.43</v>
      </c>
    </row>
    <row r="2312" spans="1:6" s="11" customFormat="1" ht="12.75" customHeight="1">
      <c r="A2312" s="36" t="s">
        <v>4626</v>
      </c>
      <c r="B2312" s="36" t="s">
        <v>4627</v>
      </c>
      <c r="C2312" s="37" t="s">
        <v>286</v>
      </c>
      <c r="D2312" s="22">
        <f t="shared" si="35"/>
        <v>36.0033921825611</v>
      </c>
      <c r="E2312" s="28" t="s">
        <v>6433</v>
      </c>
      <c r="F2312" s="24">
        <v>46.7</v>
      </c>
    </row>
    <row r="2313" spans="1:6" s="11" customFormat="1" ht="12.75" customHeight="1">
      <c r="A2313" s="36" t="s">
        <v>4628</v>
      </c>
      <c r="B2313" s="36" t="s">
        <v>4629</v>
      </c>
      <c r="C2313" s="37" t="s">
        <v>286</v>
      </c>
      <c r="D2313" s="22">
        <f aca="true" t="shared" si="36" ref="D2313:D2376">F2313/$F$5</f>
        <v>41.25356564644206</v>
      </c>
      <c r="E2313" s="28" t="s">
        <v>6433</v>
      </c>
      <c r="F2313" s="24">
        <v>53.51</v>
      </c>
    </row>
    <row r="2314" spans="1:6" s="11" customFormat="1" ht="12.75" customHeight="1">
      <c r="A2314" s="36" t="s">
        <v>4630</v>
      </c>
      <c r="B2314" s="36" t="s">
        <v>4631</v>
      </c>
      <c r="C2314" s="37" t="s">
        <v>286</v>
      </c>
      <c r="D2314" s="22">
        <f t="shared" si="36"/>
        <v>45.563179400200454</v>
      </c>
      <c r="E2314" s="28" t="s">
        <v>6433</v>
      </c>
      <c r="F2314" s="24">
        <v>59.1</v>
      </c>
    </row>
    <row r="2315" spans="1:6" s="11" customFormat="1" ht="12.75" customHeight="1">
      <c r="A2315" s="36" t="s">
        <v>4632</v>
      </c>
      <c r="B2315" s="36" t="s">
        <v>4633</v>
      </c>
      <c r="C2315" s="37" t="s">
        <v>286</v>
      </c>
      <c r="D2315" s="22">
        <f t="shared" si="36"/>
        <v>39.48037930768638</v>
      </c>
      <c r="E2315" s="28" t="s">
        <v>6433</v>
      </c>
      <c r="F2315" s="24">
        <v>51.21</v>
      </c>
    </row>
    <row r="2316" spans="1:6" s="11" customFormat="1" ht="12.75" customHeight="1">
      <c r="A2316" s="36" t="s">
        <v>4634</v>
      </c>
      <c r="B2316" s="36" t="s">
        <v>4635</v>
      </c>
      <c r="C2316" s="37" t="s">
        <v>286</v>
      </c>
      <c r="D2316" s="22">
        <f t="shared" si="36"/>
        <v>23.429188189037085</v>
      </c>
      <c r="E2316" s="28" t="s">
        <v>6433</v>
      </c>
      <c r="F2316" s="24">
        <v>30.39</v>
      </c>
    </row>
    <row r="2317" spans="1:6" s="11" customFormat="1" ht="12.75" customHeight="1">
      <c r="A2317" s="36" t="s">
        <v>4636</v>
      </c>
      <c r="B2317" s="36" t="s">
        <v>4637</v>
      </c>
      <c r="C2317" s="37" t="s">
        <v>286</v>
      </c>
      <c r="D2317" s="22">
        <f t="shared" si="36"/>
        <v>27.530645285637192</v>
      </c>
      <c r="E2317" s="28" t="s">
        <v>6433</v>
      </c>
      <c r="F2317" s="24">
        <v>35.71</v>
      </c>
    </row>
    <row r="2318" spans="1:6" s="11" customFormat="1" ht="12.75" customHeight="1">
      <c r="A2318" s="36" t="s">
        <v>321</v>
      </c>
      <c r="B2318" s="36" t="s">
        <v>4638</v>
      </c>
      <c r="C2318" s="37" t="s">
        <v>286</v>
      </c>
      <c r="D2318" s="22">
        <f t="shared" si="36"/>
        <v>28.702490170380077</v>
      </c>
      <c r="E2318" s="28" t="s">
        <v>6433</v>
      </c>
      <c r="F2318" s="24">
        <v>37.23</v>
      </c>
    </row>
    <row r="2319" spans="1:6" s="11" customFormat="1" ht="12.75" customHeight="1">
      <c r="A2319" s="36" t="s">
        <v>4639</v>
      </c>
      <c r="B2319" s="36" t="s">
        <v>4640</v>
      </c>
      <c r="C2319" s="37" t="s">
        <v>286</v>
      </c>
      <c r="D2319" s="22">
        <f t="shared" si="36"/>
        <v>25.788296970164215</v>
      </c>
      <c r="E2319" s="28" t="s">
        <v>6433</v>
      </c>
      <c r="F2319" s="24">
        <v>33.45</v>
      </c>
    </row>
    <row r="2320" spans="1:6" s="11" customFormat="1" ht="12.75" customHeight="1">
      <c r="A2320" s="36" t="s">
        <v>4641</v>
      </c>
      <c r="B2320" s="36" t="s">
        <v>4642</v>
      </c>
      <c r="C2320" s="37" t="s">
        <v>286</v>
      </c>
      <c r="D2320" s="22">
        <f t="shared" si="36"/>
        <v>30.059363194819216</v>
      </c>
      <c r="E2320" s="28" t="s">
        <v>6433</v>
      </c>
      <c r="F2320" s="24">
        <v>38.99</v>
      </c>
    </row>
    <row r="2321" spans="1:6" s="11" customFormat="1" ht="12.75" customHeight="1">
      <c r="A2321" s="36" t="s">
        <v>459</v>
      </c>
      <c r="B2321" s="36" t="s">
        <v>4643</v>
      </c>
      <c r="C2321" s="37" t="s">
        <v>286</v>
      </c>
      <c r="D2321" s="22">
        <f t="shared" si="36"/>
        <v>33.651992907254645</v>
      </c>
      <c r="E2321" s="28" t="s">
        <v>6433</v>
      </c>
      <c r="F2321" s="24">
        <v>43.65</v>
      </c>
    </row>
    <row r="2322" spans="1:6" s="11" customFormat="1" ht="12.75" customHeight="1">
      <c r="A2322" s="36" t="s">
        <v>4644</v>
      </c>
      <c r="B2322" s="36" t="s">
        <v>4645</v>
      </c>
      <c r="C2322" s="37" t="s">
        <v>537</v>
      </c>
      <c r="D2322" s="22">
        <f t="shared" si="36"/>
        <v>366.35571659856606</v>
      </c>
      <c r="E2322" s="28" t="s">
        <v>6433</v>
      </c>
      <c r="F2322" s="24">
        <v>475.2</v>
      </c>
    </row>
    <row r="2323" spans="1:6" s="11" customFormat="1" ht="12.75" customHeight="1">
      <c r="A2323" s="36" t="s">
        <v>460</v>
      </c>
      <c r="B2323" s="36" t="s">
        <v>4646</v>
      </c>
      <c r="C2323" s="37" t="s">
        <v>286</v>
      </c>
      <c r="D2323" s="22">
        <f t="shared" si="36"/>
        <v>8.981574281088584</v>
      </c>
      <c r="E2323" s="28" t="s">
        <v>6433</v>
      </c>
      <c r="F2323" s="24">
        <v>11.65</v>
      </c>
    </row>
    <row r="2324" spans="1:6" s="11" customFormat="1" ht="12.75" customHeight="1">
      <c r="A2324" s="36" t="s">
        <v>4647</v>
      </c>
      <c r="B2324" s="36" t="s">
        <v>4648</v>
      </c>
      <c r="C2324" s="37" t="s">
        <v>286</v>
      </c>
      <c r="D2324" s="22">
        <f t="shared" si="36"/>
        <v>18.310076324107627</v>
      </c>
      <c r="E2324" s="28" t="s">
        <v>6433</v>
      </c>
      <c r="F2324" s="24">
        <v>23.75</v>
      </c>
    </row>
    <row r="2325" spans="1:6" s="11" customFormat="1" ht="12.75" customHeight="1">
      <c r="A2325" s="36" t="s">
        <v>4649</v>
      </c>
      <c r="B2325" s="36" t="s">
        <v>4650</v>
      </c>
      <c r="C2325" s="37" t="s">
        <v>286</v>
      </c>
      <c r="D2325" s="22">
        <f t="shared" si="36"/>
        <v>53.789222110862696</v>
      </c>
      <c r="E2325" s="28" t="s">
        <v>6433</v>
      </c>
      <c r="F2325" s="24">
        <v>69.77</v>
      </c>
    </row>
    <row r="2326" spans="1:6" s="11" customFormat="1" ht="12.75" customHeight="1">
      <c r="A2326" s="36" t="s">
        <v>4651</v>
      </c>
      <c r="B2326" s="36" t="s">
        <v>4652</v>
      </c>
      <c r="C2326" s="37" t="s">
        <v>286</v>
      </c>
      <c r="D2326" s="22">
        <f t="shared" si="36"/>
        <v>68.45270218179016</v>
      </c>
      <c r="E2326" s="28" t="s">
        <v>6433</v>
      </c>
      <c r="F2326" s="24">
        <v>88.79</v>
      </c>
    </row>
    <row r="2327" spans="1:6" s="11" customFormat="1" ht="12.75" customHeight="1">
      <c r="A2327" s="36" t="s">
        <v>243</v>
      </c>
      <c r="B2327" s="36" t="s">
        <v>4653</v>
      </c>
      <c r="C2327" s="37" t="s">
        <v>286</v>
      </c>
      <c r="D2327" s="22">
        <f t="shared" si="36"/>
        <v>81.30444838485853</v>
      </c>
      <c r="E2327" s="28" t="s">
        <v>6433</v>
      </c>
      <c r="F2327" s="24">
        <v>105.46</v>
      </c>
    </row>
    <row r="2328" spans="1:6" s="11" customFormat="1" ht="12.75" customHeight="1">
      <c r="A2328" s="36" t="s">
        <v>322</v>
      </c>
      <c r="B2328" s="36" t="s">
        <v>4654</v>
      </c>
      <c r="C2328" s="37" t="s">
        <v>286</v>
      </c>
      <c r="D2328" s="22">
        <f t="shared" si="36"/>
        <v>90.193508596099</v>
      </c>
      <c r="E2328" s="28" t="s">
        <v>6433</v>
      </c>
      <c r="F2328" s="24">
        <v>116.99</v>
      </c>
    </row>
    <row r="2329" spans="1:6" s="11" customFormat="1" ht="12.75" customHeight="1">
      <c r="A2329" s="36" t="s">
        <v>4655</v>
      </c>
      <c r="B2329" s="36" t="s">
        <v>4656</v>
      </c>
      <c r="C2329" s="37" t="s">
        <v>286</v>
      </c>
      <c r="D2329" s="22">
        <f t="shared" si="36"/>
        <v>91.38848199830392</v>
      </c>
      <c r="E2329" s="28" t="s">
        <v>6433</v>
      </c>
      <c r="F2329" s="24">
        <v>118.54</v>
      </c>
    </row>
    <row r="2330" spans="1:6" s="11" customFormat="1" ht="12.75" customHeight="1">
      <c r="A2330" s="36" t="s">
        <v>4657</v>
      </c>
      <c r="B2330" s="36" t="s">
        <v>4658</v>
      </c>
      <c r="C2330" s="37" t="s">
        <v>286</v>
      </c>
      <c r="D2330" s="22">
        <f t="shared" si="36"/>
        <v>104.53318942255802</v>
      </c>
      <c r="E2330" s="28" t="s">
        <v>6433</v>
      </c>
      <c r="F2330" s="24">
        <v>135.59</v>
      </c>
    </row>
    <row r="2331" spans="1:6" s="11" customFormat="1" ht="12.75" customHeight="1">
      <c r="A2331" s="36" t="s">
        <v>4659</v>
      </c>
      <c r="B2331" s="36" t="s">
        <v>4660</v>
      </c>
      <c r="C2331" s="37" t="s">
        <v>286</v>
      </c>
      <c r="D2331" s="22">
        <f t="shared" si="36"/>
        <v>86.0226659471128</v>
      </c>
      <c r="E2331" s="28" t="s">
        <v>6433</v>
      </c>
      <c r="F2331" s="24">
        <v>111.58</v>
      </c>
    </row>
    <row r="2332" spans="1:6" s="11" customFormat="1" ht="12.75" customHeight="1">
      <c r="A2332" s="36" t="s">
        <v>323</v>
      </c>
      <c r="B2332" s="36" t="s">
        <v>4661</v>
      </c>
      <c r="C2332" s="37" t="s">
        <v>286</v>
      </c>
      <c r="D2332" s="22">
        <f t="shared" si="36"/>
        <v>111.44090663788452</v>
      </c>
      <c r="E2332" s="28" t="s">
        <v>6433</v>
      </c>
      <c r="F2332" s="24">
        <v>144.55</v>
      </c>
    </row>
    <row r="2333" spans="1:6" s="11" customFormat="1" ht="12.75" customHeight="1">
      <c r="A2333" s="36" t="s">
        <v>4662</v>
      </c>
      <c r="B2333" s="36" t="s">
        <v>4663</v>
      </c>
      <c r="C2333" s="37" t="s">
        <v>286</v>
      </c>
      <c r="D2333" s="22">
        <f t="shared" si="36"/>
        <v>125.26405057435818</v>
      </c>
      <c r="E2333" s="28" t="s">
        <v>6433</v>
      </c>
      <c r="F2333" s="24">
        <v>162.48</v>
      </c>
    </row>
    <row r="2334" spans="1:6" s="11" customFormat="1" ht="12.75" customHeight="1">
      <c r="A2334" s="36" t="s">
        <v>4664</v>
      </c>
      <c r="B2334" s="36" t="s">
        <v>4665</v>
      </c>
      <c r="C2334" s="37" t="s">
        <v>286</v>
      </c>
      <c r="D2334" s="22">
        <f t="shared" si="36"/>
        <v>150.69771027677126</v>
      </c>
      <c r="E2334" s="28" t="s">
        <v>6433</v>
      </c>
      <c r="F2334" s="24">
        <v>195.47</v>
      </c>
    </row>
    <row r="2335" spans="1:6" s="11" customFormat="1" ht="12.75" customHeight="1">
      <c r="A2335" s="36" t="s">
        <v>4666</v>
      </c>
      <c r="B2335" s="36" t="s">
        <v>4667</v>
      </c>
      <c r="C2335" s="37" t="s">
        <v>286</v>
      </c>
      <c r="D2335" s="22">
        <f t="shared" si="36"/>
        <v>164.41292113175547</v>
      </c>
      <c r="E2335" s="28" t="s">
        <v>6433</v>
      </c>
      <c r="F2335" s="24">
        <v>213.26</v>
      </c>
    </row>
    <row r="2336" spans="1:6" s="11" customFormat="1" ht="12.75" customHeight="1">
      <c r="A2336" s="36" t="s">
        <v>4668</v>
      </c>
      <c r="B2336" s="36" t="s">
        <v>4669</v>
      </c>
      <c r="C2336" s="37" t="s">
        <v>286</v>
      </c>
      <c r="D2336" s="22">
        <f t="shared" si="36"/>
        <v>189.84658083416855</v>
      </c>
      <c r="E2336" s="28" t="s">
        <v>6433</v>
      </c>
      <c r="F2336" s="24">
        <v>246.25</v>
      </c>
    </row>
    <row r="2337" spans="1:6" s="11" customFormat="1" ht="12.75" customHeight="1">
      <c r="A2337" s="36" t="s">
        <v>4670</v>
      </c>
      <c r="B2337" s="36" t="s">
        <v>4671</v>
      </c>
      <c r="C2337" s="37" t="s">
        <v>537</v>
      </c>
      <c r="D2337" s="22">
        <f t="shared" si="36"/>
        <v>366.35571659856606</v>
      </c>
      <c r="E2337" s="28" t="s">
        <v>6433</v>
      </c>
      <c r="F2337" s="24">
        <v>475.2</v>
      </c>
    </row>
    <row r="2338" spans="1:6" s="11" customFormat="1" ht="12.75" customHeight="1">
      <c r="A2338" s="36" t="s">
        <v>244</v>
      </c>
      <c r="B2338" s="36" t="s">
        <v>4672</v>
      </c>
      <c r="C2338" s="37" t="s">
        <v>286</v>
      </c>
      <c r="D2338" s="22">
        <f t="shared" si="36"/>
        <v>66.55616374990363</v>
      </c>
      <c r="E2338" s="28" t="s">
        <v>6433</v>
      </c>
      <c r="F2338" s="24">
        <v>86.33</v>
      </c>
    </row>
    <row r="2339" spans="1:6" s="11" customFormat="1" ht="12.75" customHeight="1">
      <c r="A2339" s="36" t="s">
        <v>4673</v>
      </c>
      <c r="B2339" s="36" t="s">
        <v>4674</v>
      </c>
      <c r="C2339" s="37" t="s">
        <v>537</v>
      </c>
      <c r="D2339" s="22">
        <f t="shared" si="36"/>
        <v>366.35571659856606</v>
      </c>
      <c r="E2339" s="28" t="s">
        <v>6433</v>
      </c>
      <c r="F2339" s="24">
        <v>475.2</v>
      </c>
    </row>
    <row r="2340" spans="1:6" s="11" customFormat="1" ht="12.75" customHeight="1">
      <c r="A2340" s="36" t="s">
        <v>461</v>
      </c>
      <c r="B2340" s="36" t="s">
        <v>4675</v>
      </c>
      <c r="C2340" s="37" t="s">
        <v>402</v>
      </c>
      <c r="D2340" s="22">
        <f t="shared" si="36"/>
        <v>204.00123352093132</v>
      </c>
      <c r="E2340" s="28" t="s">
        <v>6433</v>
      </c>
      <c r="F2340" s="24">
        <v>264.61</v>
      </c>
    </row>
    <row r="2341" spans="1:6" s="11" customFormat="1" ht="12.75" customHeight="1">
      <c r="A2341" s="36" t="s">
        <v>4676</v>
      </c>
      <c r="B2341" s="36" t="s">
        <v>4677</v>
      </c>
      <c r="C2341" s="37" t="s">
        <v>401</v>
      </c>
      <c r="D2341" s="22">
        <f t="shared" si="36"/>
        <v>24.670418626166065</v>
      </c>
      <c r="E2341" s="28" t="s">
        <v>6433</v>
      </c>
      <c r="F2341" s="24">
        <v>32</v>
      </c>
    </row>
    <row r="2342" spans="1:6" s="11" customFormat="1" ht="12.75" customHeight="1">
      <c r="A2342" s="36" t="s">
        <v>4678</v>
      </c>
      <c r="B2342" s="36" t="s">
        <v>4679</v>
      </c>
      <c r="C2342" s="37" t="s">
        <v>401</v>
      </c>
      <c r="D2342" s="22">
        <f t="shared" si="36"/>
        <v>18.27152879500424</v>
      </c>
      <c r="E2342" s="28" t="s">
        <v>6433</v>
      </c>
      <c r="F2342" s="24">
        <v>23.7</v>
      </c>
    </row>
    <row r="2343" spans="1:6" s="11" customFormat="1" ht="12.75" customHeight="1">
      <c r="A2343" s="36" t="s">
        <v>4680</v>
      </c>
      <c r="B2343" s="36" t="s">
        <v>4681</v>
      </c>
      <c r="C2343" s="37" t="s">
        <v>401</v>
      </c>
      <c r="D2343" s="22">
        <f t="shared" si="36"/>
        <v>16.444375915503816</v>
      </c>
      <c r="E2343" s="28" t="s">
        <v>6433</v>
      </c>
      <c r="F2343" s="24">
        <v>21.33</v>
      </c>
    </row>
    <row r="2344" spans="1:6" s="11" customFormat="1" ht="12.75" customHeight="1">
      <c r="A2344" s="36" t="s">
        <v>4682</v>
      </c>
      <c r="B2344" s="36" t="s">
        <v>4683</v>
      </c>
      <c r="C2344" s="37" t="s">
        <v>401</v>
      </c>
      <c r="D2344" s="22">
        <f t="shared" si="36"/>
        <v>8.21833320484157</v>
      </c>
      <c r="E2344" s="28" t="s">
        <v>6433</v>
      </c>
      <c r="F2344" s="24">
        <v>10.66</v>
      </c>
    </row>
    <row r="2345" spans="1:6" s="11" customFormat="1" ht="12.75" customHeight="1">
      <c r="A2345" s="36" t="s">
        <v>4684</v>
      </c>
      <c r="B2345" s="36" t="s">
        <v>4685</v>
      </c>
      <c r="C2345" s="37" t="s">
        <v>401</v>
      </c>
      <c r="D2345" s="22">
        <f t="shared" si="36"/>
        <v>6.275537738030993</v>
      </c>
      <c r="E2345" s="28" t="s">
        <v>6433</v>
      </c>
      <c r="F2345" s="24">
        <v>8.14</v>
      </c>
    </row>
    <row r="2346" spans="1:6" s="11" customFormat="1" ht="12.75" customHeight="1">
      <c r="A2346" s="36" t="s">
        <v>4686</v>
      </c>
      <c r="B2346" s="36" t="s">
        <v>4687</v>
      </c>
      <c r="C2346" s="37" t="s">
        <v>401</v>
      </c>
      <c r="D2346" s="22">
        <f t="shared" si="36"/>
        <v>7.840567419628402</v>
      </c>
      <c r="E2346" s="28" t="s">
        <v>6433</v>
      </c>
      <c r="F2346" s="24">
        <v>10.17</v>
      </c>
    </row>
    <row r="2347" spans="1:6" s="11" customFormat="1" ht="12.75" customHeight="1">
      <c r="A2347" s="36" t="s">
        <v>4688</v>
      </c>
      <c r="B2347" s="36" t="s">
        <v>4689</v>
      </c>
      <c r="C2347" s="37" t="s">
        <v>286</v>
      </c>
      <c r="D2347" s="22">
        <f t="shared" si="36"/>
        <v>1.8811194202451624</v>
      </c>
      <c r="E2347" s="28" t="s">
        <v>6433</v>
      </c>
      <c r="F2347" s="24">
        <v>2.44</v>
      </c>
    </row>
    <row r="2348" spans="1:6" s="11" customFormat="1" ht="12.75" customHeight="1">
      <c r="A2348" s="36" t="s">
        <v>4690</v>
      </c>
      <c r="B2348" s="36" t="s">
        <v>4691</v>
      </c>
      <c r="C2348" s="37" t="s">
        <v>286</v>
      </c>
      <c r="D2348" s="22">
        <f t="shared" si="36"/>
        <v>2.351399275306453</v>
      </c>
      <c r="E2348" s="28" t="s">
        <v>6433</v>
      </c>
      <c r="F2348" s="24">
        <v>3.05</v>
      </c>
    </row>
    <row r="2349" spans="1:6" s="11" customFormat="1" ht="12.75" customHeight="1">
      <c r="A2349" s="36" t="s">
        <v>4692</v>
      </c>
      <c r="B2349" s="36" t="s">
        <v>4693</v>
      </c>
      <c r="C2349" s="37" t="s">
        <v>286</v>
      </c>
      <c r="D2349" s="22">
        <f t="shared" si="36"/>
        <v>1.8811194202451624</v>
      </c>
      <c r="E2349" s="28" t="s">
        <v>6433</v>
      </c>
      <c r="F2349" s="24">
        <v>2.44</v>
      </c>
    </row>
    <row r="2350" spans="1:6" s="11" customFormat="1" ht="12.75" customHeight="1">
      <c r="A2350" s="36" t="s">
        <v>4694</v>
      </c>
      <c r="B2350" s="36" t="s">
        <v>4695</v>
      </c>
      <c r="C2350" s="37" t="s">
        <v>286</v>
      </c>
      <c r="D2350" s="22">
        <f t="shared" si="36"/>
        <v>1.8811194202451624</v>
      </c>
      <c r="E2350" s="28" t="s">
        <v>6433</v>
      </c>
      <c r="F2350" s="24">
        <v>2.44</v>
      </c>
    </row>
    <row r="2351" spans="1:6" s="11" customFormat="1" ht="12.75" customHeight="1">
      <c r="A2351" s="36" t="s">
        <v>4696</v>
      </c>
      <c r="B2351" s="36" t="s">
        <v>626</v>
      </c>
      <c r="C2351" s="37" t="s">
        <v>537</v>
      </c>
      <c r="D2351" s="22">
        <f t="shared" si="36"/>
        <v>366.35571659856606</v>
      </c>
      <c r="E2351" s="28" t="s">
        <v>6433</v>
      </c>
      <c r="F2351" s="24">
        <v>475.2</v>
      </c>
    </row>
    <row r="2352" spans="1:6" s="11" customFormat="1" ht="12.75" customHeight="1">
      <c r="A2352" s="36" t="s">
        <v>4697</v>
      </c>
      <c r="B2352" s="36" t="s">
        <v>4698</v>
      </c>
      <c r="C2352" s="37" t="s">
        <v>401</v>
      </c>
      <c r="D2352" s="22">
        <f t="shared" si="36"/>
        <v>3.5001156425873106</v>
      </c>
      <c r="E2352" s="28" t="s">
        <v>6433</v>
      </c>
      <c r="F2352" s="24">
        <v>4.54</v>
      </c>
    </row>
    <row r="2353" spans="1:6" s="11" customFormat="1" ht="12.75" customHeight="1">
      <c r="A2353" s="36" t="s">
        <v>4699</v>
      </c>
      <c r="B2353" s="36" t="s">
        <v>4700</v>
      </c>
      <c r="C2353" s="37" t="s">
        <v>401</v>
      </c>
      <c r="D2353" s="22">
        <f t="shared" si="36"/>
        <v>7.694086809035541</v>
      </c>
      <c r="E2353" s="28" t="s">
        <v>6433</v>
      </c>
      <c r="F2353" s="24">
        <v>9.98</v>
      </c>
    </row>
    <row r="2354" spans="1:6" s="11" customFormat="1" ht="12.75" customHeight="1">
      <c r="A2354" s="36" t="s">
        <v>4701</v>
      </c>
      <c r="B2354" s="36" t="s">
        <v>4702</v>
      </c>
      <c r="C2354" s="37" t="s">
        <v>401</v>
      </c>
      <c r="D2354" s="22">
        <f t="shared" si="36"/>
        <v>23.537121270526562</v>
      </c>
      <c r="E2354" s="28" t="s">
        <v>6433</v>
      </c>
      <c r="F2354" s="24">
        <v>30.53</v>
      </c>
    </row>
    <row r="2355" spans="1:6" s="11" customFormat="1" ht="12.75" customHeight="1">
      <c r="A2355" s="36" t="s">
        <v>4703</v>
      </c>
      <c r="B2355" s="36" t="s">
        <v>4704</v>
      </c>
      <c r="C2355" s="37" t="s">
        <v>401</v>
      </c>
      <c r="D2355" s="22">
        <f t="shared" si="36"/>
        <v>9.41330660704649</v>
      </c>
      <c r="E2355" s="28" t="s">
        <v>6433</v>
      </c>
      <c r="F2355" s="24">
        <v>12.21</v>
      </c>
    </row>
    <row r="2356" spans="1:6" s="11" customFormat="1" ht="12.75" customHeight="1">
      <c r="A2356" s="36" t="s">
        <v>4705</v>
      </c>
      <c r="B2356" s="36" t="s">
        <v>4706</v>
      </c>
      <c r="C2356" s="37" t="s">
        <v>401</v>
      </c>
      <c r="D2356" s="22">
        <f t="shared" si="36"/>
        <v>21.455554698943796</v>
      </c>
      <c r="E2356" s="28" t="s">
        <v>6433</v>
      </c>
      <c r="F2356" s="24">
        <v>27.83</v>
      </c>
    </row>
    <row r="2357" spans="1:6" s="11" customFormat="1" ht="12.75" customHeight="1">
      <c r="A2357" s="36" t="s">
        <v>4707</v>
      </c>
      <c r="B2357" s="36" t="s">
        <v>4708</v>
      </c>
      <c r="C2357" s="37" t="s">
        <v>401</v>
      </c>
      <c r="D2357" s="22">
        <f t="shared" si="36"/>
        <v>12.5125279469586</v>
      </c>
      <c r="E2357" s="28" t="s">
        <v>6433</v>
      </c>
      <c r="F2357" s="24">
        <v>16.23</v>
      </c>
    </row>
    <row r="2358" spans="1:6" s="11" customFormat="1" ht="12.75" customHeight="1">
      <c r="A2358" s="36" t="s">
        <v>4709</v>
      </c>
      <c r="B2358" s="36" t="s">
        <v>4710</v>
      </c>
      <c r="C2358" s="37" t="s">
        <v>401</v>
      </c>
      <c r="D2358" s="22">
        <f t="shared" si="36"/>
        <v>20.399352401511067</v>
      </c>
      <c r="E2358" s="28" t="s">
        <v>6433</v>
      </c>
      <c r="F2358" s="24">
        <v>26.46</v>
      </c>
    </row>
    <row r="2359" spans="1:6" s="11" customFormat="1" ht="12.75" customHeight="1">
      <c r="A2359" s="36" t="s">
        <v>4711</v>
      </c>
      <c r="B2359" s="36" t="s">
        <v>4712</v>
      </c>
      <c r="C2359" s="37" t="s">
        <v>401</v>
      </c>
      <c r="D2359" s="22">
        <f t="shared" si="36"/>
        <v>25.10215095212397</v>
      </c>
      <c r="E2359" s="28" t="s">
        <v>6433</v>
      </c>
      <c r="F2359" s="24">
        <v>32.56</v>
      </c>
    </row>
    <row r="2360" spans="1:6" s="11" customFormat="1" ht="12.75" customHeight="1">
      <c r="A2360" s="36" t="s">
        <v>4713</v>
      </c>
      <c r="B2360" s="36" t="s">
        <v>4714</v>
      </c>
      <c r="C2360" s="37" t="s">
        <v>286</v>
      </c>
      <c r="D2360" s="22">
        <f t="shared" si="36"/>
        <v>15.688844345077483</v>
      </c>
      <c r="E2360" s="28" t="s">
        <v>6433</v>
      </c>
      <c r="F2360" s="24">
        <v>20.35</v>
      </c>
    </row>
    <row r="2361" spans="1:6" s="11" customFormat="1" ht="12.75" customHeight="1">
      <c r="A2361" s="36" t="s">
        <v>4715</v>
      </c>
      <c r="B2361" s="36" t="s">
        <v>4716</v>
      </c>
      <c r="C2361" s="37" t="s">
        <v>286</v>
      </c>
      <c r="D2361" s="22">
        <f t="shared" si="36"/>
        <v>18.82661321409298</v>
      </c>
      <c r="E2361" s="28" t="s">
        <v>6433</v>
      </c>
      <c r="F2361" s="24">
        <v>24.42</v>
      </c>
    </row>
    <row r="2362" spans="1:6" s="11" customFormat="1" ht="12.75" customHeight="1">
      <c r="A2362" s="36" t="s">
        <v>4717</v>
      </c>
      <c r="B2362" s="36" t="s">
        <v>4718</v>
      </c>
      <c r="C2362" s="37" t="s">
        <v>286</v>
      </c>
      <c r="D2362" s="22">
        <f t="shared" si="36"/>
        <v>3.1377688690154963</v>
      </c>
      <c r="E2362" s="28" t="s">
        <v>6433</v>
      </c>
      <c r="F2362" s="24">
        <v>4.07</v>
      </c>
    </row>
    <row r="2363" spans="1:6" s="11" customFormat="1" ht="12.75" customHeight="1">
      <c r="A2363" s="36" t="s">
        <v>4719</v>
      </c>
      <c r="B2363" s="36" t="s">
        <v>4720</v>
      </c>
      <c r="C2363" s="37" t="s">
        <v>286</v>
      </c>
      <c r="D2363" s="22">
        <f t="shared" si="36"/>
        <v>2.443913345154576</v>
      </c>
      <c r="E2363" s="28" t="s">
        <v>6433</v>
      </c>
      <c r="F2363" s="24">
        <v>3.17</v>
      </c>
    </row>
    <row r="2364" spans="1:6" s="11" customFormat="1" ht="12.75" customHeight="1">
      <c r="A2364" s="36" t="s">
        <v>4721</v>
      </c>
      <c r="B2364" s="36" t="s">
        <v>4722</v>
      </c>
      <c r="C2364" s="37" t="s">
        <v>286</v>
      </c>
      <c r="D2364" s="22">
        <f t="shared" si="36"/>
        <v>3.1377688690154963</v>
      </c>
      <c r="E2364" s="28" t="s">
        <v>6433</v>
      </c>
      <c r="F2364" s="24">
        <v>4.07</v>
      </c>
    </row>
    <row r="2365" spans="1:6" s="11" customFormat="1" ht="12.75" customHeight="1">
      <c r="A2365" s="36" t="s">
        <v>4723</v>
      </c>
      <c r="B2365" s="36" t="s">
        <v>4724</v>
      </c>
      <c r="C2365" s="37" t="s">
        <v>286</v>
      </c>
      <c r="D2365" s="22">
        <f t="shared" si="36"/>
        <v>3.1377688690154963</v>
      </c>
      <c r="E2365" s="28" t="s">
        <v>6433</v>
      </c>
      <c r="F2365" s="24">
        <v>4.07</v>
      </c>
    </row>
    <row r="2366" spans="1:6" s="11" customFormat="1" ht="12.75" customHeight="1">
      <c r="A2366" s="36" t="s">
        <v>4725</v>
      </c>
      <c r="B2366" s="36" t="s">
        <v>4726</v>
      </c>
      <c r="C2366" s="37" t="s">
        <v>286</v>
      </c>
      <c r="D2366" s="22">
        <f t="shared" si="36"/>
        <v>3.1377688690154963</v>
      </c>
      <c r="E2366" s="28" t="s">
        <v>6433</v>
      </c>
      <c r="F2366" s="24">
        <v>4.07</v>
      </c>
    </row>
    <row r="2367" spans="1:6" s="11" customFormat="1" ht="12.75" customHeight="1">
      <c r="A2367" s="36" t="s">
        <v>4727</v>
      </c>
      <c r="B2367" s="36" t="s">
        <v>403</v>
      </c>
      <c r="C2367" s="37" t="s">
        <v>537</v>
      </c>
      <c r="D2367" s="22">
        <f t="shared" si="36"/>
        <v>366.35571659856606</v>
      </c>
      <c r="E2367" s="28" t="s">
        <v>6433</v>
      </c>
      <c r="F2367" s="24">
        <v>475.2</v>
      </c>
    </row>
    <row r="2368" spans="1:6" s="11" customFormat="1" ht="12.75" customHeight="1">
      <c r="A2368" s="36" t="s">
        <v>4728</v>
      </c>
      <c r="B2368" s="36" t="s">
        <v>4729</v>
      </c>
      <c r="C2368" s="37" t="s">
        <v>401</v>
      </c>
      <c r="D2368" s="22">
        <f t="shared" si="36"/>
        <v>12.373756842186417</v>
      </c>
      <c r="E2368" s="28" t="s">
        <v>6433</v>
      </c>
      <c r="F2368" s="24">
        <v>16.05</v>
      </c>
    </row>
    <row r="2369" spans="1:6" s="11" customFormat="1" ht="12.75" customHeight="1">
      <c r="A2369" s="36" t="s">
        <v>4730</v>
      </c>
      <c r="B2369" s="36" t="s">
        <v>4731</v>
      </c>
      <c r="C2369" s="37" t="s">
        <v>401</v>
      </c>
      <c r="D2369" s="22">
        <f t="shared" si="36"/>
        <v>54.1901164135379</v>
      </c>
      <c r="E2369" s="28" t="s">
        <v>6433</v>
      </c>
      <c r="F2369" s="24">
        <v>70.29</v>
      </c>
    </row>
    <row r="2370" spans="1:6" s="11" customFormat="1" ht="12.75" customHeight="1">
      <c r="A2370" s="36" t="s">
        <v>4732</v>
      </c>
      <c r="B2370" s="36" t="s">
        <v>4733</v>
      </c>
      <c r="C2370" s="37" t="s">
        <v>401</v>
      </c>
      <c r="D2370" s="22">
        <f t="shared" si="36"/>
        <v>4.217099683910261</v>
      </c>
      <c r="E2370" s="28" t="s">
        <v>6433</v>
      </c>
      <c r="F2370" s="24">
        <v>5.47</v>
      </c>
    </row>
    <row r="2371" spans="1:6" s="11" customFormat="1" ht="12.75" customHeight="1">
      <c r="A2371" s="36" t="s">
        <v>4734</v>
      </c>
      <c r="B2371" s="36" t="s">
        <v>4735</v>
      </c>
      <c r="C2371" s="37" t="s">
        <v>286</v>
      </c>
      <c r="D2371" s="22">
        <f t="shared" si="36"/>
        <v>9.08950736257806</v>
      </c>
      <c r="E2371" s="28" t="s">
        <v>6433</v>
      </c>
      <c r="F2371" s="24">
        <v>11.79</v>
      </c>
    </row>
    <row r="2372" spans="1:6" s="11" customFormat="1" ht="12.75" customHeight="1">
      <c r="A2372" s="36" t="s">
        <v>4736</v>
      </c>
      <c r="B2372" s="36" t="s">
        <v>4737</v>
      </c>
      <c r="C2372" s="37" t="s">
        <v>537</v>
      </c>
      <c r="D2372" s="22">
        <f t="shared" si="36"/>
        <v>366.35571659856606</v>
      </c>
      <c r="E2372" s="28" t="s">
        <v>6433</v>
      </c>
      <c r="F2372" s="24">
        <v>475.2</v>
      </c>
    </row>
    <row r="2373" spans="1:6" s="11" customFormat="1" ht="12.75" customHeight="1">
      <c r="A2373" s="36" t="s">
        <v>4738</v>
      </c>
      <c r="B2373" s="36" t="s">
        <v>4739</v>
      </c>
      <c r="C2373" s="37" t="s">
        <v>402</v>
      </c>
      <c r="D2373" s="22">
        <f t="shared" si="36"/>
        <v>560.6583917970859</v>
      </c>
      <c r="E2373" s="28" t="s">
        <v>6433</v>
      </c>
      <c r="F2373" s="24">
        <v>727.23</v>
      </c>
    </row>
    <row r="2374" spans="1:6" s="11" customFormat="1" ht="12.75" customHeight="1">
      <c r="A2374" s="36" t="s">
        <v>4740</v>
      </c>
      <c r="B2374" s="36" t="s">
        <v>4741</v>
      </c>
      <c r="C2374" s="37" t="s">
        <v>401</v>
      </c>
      <c r="D2374" s="22">
        <f t="shared" si="36"/>
        <v>10.662246549996146</v>
      </c>
      <c r="E2374" s="28" t="s">
        <v>6433</v>
      </c>
      <c r="F2374" s="24">
        <v>13.83</v>
      </c>
    </row>
    <row r="2375" spans="1:6" s="11" customFormat="1" ht="12.75" customHeight="1">
      <c r="A2375" s="36" t="s">
        <v>4742</v>
      </c>
      <c r="B2375" s="36" t="s">
        <v>4593</v>
      </c>
      <c r="C2375" s="37" t="s">
        <v>286</v>
      </c>
      <c r="D2375" s="22">
        <f t="shared" si="36"/>
        <v>88.06568498959217</v>
      </c>
      <c r="E2375" s="28" t="s">
        <v>6433</v>
      </c>
      <c r="F2375" s="24">
        <v>114.23</v>
      </c>
    </row>
    <row r="2376" spans="1:6" s="11" customFormat="1" ht="12.75" customHeight="1">
      <c r="A2376" s="36" t="s">
        <v>4743</v>
      </c>
      <c r="B2376" s="36" t="s">
        <v>4744</v>
      </c>
      <c r="C2376" s="37" t="s">
        <v>401</v>
      </c>
      <c r="D2376" s="22">
        <f t="shared" si="36"/>
        <v>8.141238146634802</v>
      </c>
      <c r="E2376" s="28" t="s">
        <v>6433</v>
      </c>
      <c r="F2376" s="24">
        <v>10.56</v>
      </c>
    </row>
    <row r="2377" spans="1:6" s="11" customFormat="1" ht="12.75" customHeight="1">
      <c r="A2377" s="36" t="s">
        <v>4745</v>
      </c>
      <c r="B2377" s="36" t="s">
        <v>4746</v>
      </c>
      <c r="C2377" s="37" t="s">
        <v>401</v>
      </c>
      <c r="D2377" s="22">
        <f aca="true" t="shared" si="37" ref="D2377:D2440">F2377/$F$5</f>
        <v>18.849741731555007</v>
      </c>
      <c r="E2377" s="28" t="s">
        <v>6433</v>
      </c>
      <c r="F2377" s="24">
        <v>24.45</v>
      </c>
    </row>
    <row r="2378" spans="1:6" s="11" customFormat="1" ht="12.75" customHeight="1">
      <c r="A2378" s="36" t="s">
        <v>319</v>
      </c>
      <c r="B2378" s="36" t="s">
        <v>4747</v>
      </c>
      <c r="C2378" s="37" t="s">
        <v>401</v>
      </c>
      <c r="D2378" s="22">
        <f t="shared" si="37"/>
        <v>191.0646827538355</v>
      </c>
      <c r="E2378" s="28" t="s">
        <v>6433</v>
      </c>
      <c r="F2378" s="24">
        <v>247.83</v>
      </c>
    </row>
    <row r="2379" spans="1:6" s="11" customFormat="1" ht="12.75" customHeight="1">
      <c r="A2379" s="36" t="s">
        <v>341</v>
      </c>
      <c r="B2379" s="36" t="s">
        <v>4748</v>
      </c>
      <c r="C2379" s="37" t="s">
        <v>401</v>
      </c>
      <c r="D2379" s="22">
        <f t="shared" si="37"/>
        <v>2.1740806414308844</v>
      </c>
      <c r="E2379" s="28" t="s">
        <v>6433</v>
      </c>
      <c r="F2379" s="24">
        <v>2.82</v>
      </c>
    </row>
    <row r="2380" spans="1:6" s="11" customFormat="1" ht="12.75" customHeight="1">
      <c r="A2380" s="36" t="s">
        <v>4749</v>
      </c>
      <c r="B2380" s="36" t="s">
        <v>4750</v>
      </c>
      <c r="C2380" s="37" t="s">
        <v>401</v>
      </c>
      <c r="D2380" s="22">
        <f t="shared" si="37"/>
        <v>18.710970626782824</v>
      </c>
      <c r="E2380" s="28" t="s">
        <v>6433</v>
      </c>
      <c r="F2380" s="24">
        <v>24.27</v>
      </c>
    </row>
    <row r="2381" spans="1:6" s="11" customFormat="1" ht="12.75" customHeight="1">
      <c r="A2381" s="36" t="s">
        <v>4751</v>
      </c>
      <c r="B2381" s="36" t="s">
        <v>4752</v>
      </c>
      <c r="C2381" s="37" t="s">
        <v>401</v>
      </c>
      <c r="D2381" s="22">
        <f t="shared" si="37"/>
        <v>78.88366355716599</v>
      </c>
      <c r="E2381" s="28" t="s">
        <v>6433</v>
      </c>
      <c r="F2381" s="24">
        <v>102.32</v>
      </c>
    </row>
    <row r="2382" spans="1:6" s="11" customFormat="1" ht="12.75" customHeight="1">
      <c r="A2382" s="36" t="s">
        <v>320</v>
      </c>
      <c r="B2382" s="36" t="s">
        <v>4753</v>
      </c>
      <c r="C2382" s="37" t="s">
        <v>401</v>
      </c>
      <c r="D2382" s="22">
        <f t="shared" si="37"/>
        <v>114.80996068152031</v>
      </c>
      <c r="E2382" s="28" t="s">
        <v>6433</v>
      </c>
      <c r="F2382" s="24">
        <v>148.92</v>
      </c>
    </row>
    <row r="2383" spans="1:6" s="11" customFormat="1" ht="12.75" customHeight="1">
      <c r="A2383" s="36" t="s">
        <v>4754</v>
      </c>
      <c r="B2383" s="36" t="s">
        <v>4755</v>
      </c>
      <c r="C2383" s="37" t="s">
        <v>401</v>
      </c>
      <c r="D2383" s="22">
        <f t="shared" si="37"/>
        <v>29.905173078405674</v>
      </c>
      <c r="E2383" s="28" t="s">
        <v>6433</v>
      </c>
      <c r="F2383" s="24">
        <v>38.79</v>
      </c>
    </row>
    <row r="2384" spans="1:6" s="11" customFormat="1" ht="12.75" customHeight="1">
      <c r="A2384" s="36" t="s">
        <v>235</v>
      </c>
      <c r="B2384" s="36" t="s">
        <v>4756</v>
      </c>
      <c r="C2384" s="37" t="s">
        <v>401</v>
      </c>
      <c r="D2384" s="22">
        <f t="shared" si="37"/>
        <v>25.240922056896157</v>
      </c>
      <c r="E2384" s="28" t="s">
        <v>6433</v>
      </c>
      <c r="F2384" s="24">
        <v>32.74</v>
      </c>
    </row>
    <row r="2385" spans="1:6" s="11" customFormat="1" ht="12.75" customHeight="1">
      <c r="A2385" s="36" t="s">
        <v>4757</v>
      </c>
      <c r="B2385" s="36" t="s">
        <v>4758</v>
      </c>
      <c r="C2385" s="37" t="s">
        <v>401</v>
      </c>
      <c r="D2385" s="22">
        <f t="shared" si="37"/>
        <v>13.144707424254106</v>
      </c>
      <c r="E2385" s="28" t="s">
        <v>6433</v>
      </c>
      <c r="F2385" s="24">
        <v>17.05</v>
      </c>
    </row>
    <row r="2386" spans="1:6" s="11" customFormat="1" ht="12.75" customHeight="1">
      <c r="A2386" s="36" t="s">
        <v>4759</v>
      </c>
      <c r="B2386" s="36" t="s">
        <v>4760</v>
      </c>
      <c r="C2386" s="37" t="s">
        <v>401</v>
      </c>
      <c r="D2386" s="22">
        <f t="shared" si="37"/>
        <v>285.7528332433891</v>
      </c>
      <c r="E2386" s="28" t="s">
        <v>6433</v>
      </c>
      <c r="F2386" s="24">
        <v>370.65</v>
      </c>
    </row>
    <row r="2387" spans="1:6" s="11" customFormat="1" ht="12.75" customHeight="1">
      <c r="A2387" s="36" t="s">
        <v>4761</v>
      </c>
      <c r="B2387" s="36" t="s">
        <v>4762</v>
      </c>
      <c r="C2387" s="37" t="s">
        <v>401</v>
      </c>
      <c r="D2387" s="22">
        <f t="shared" si="37"/>
        <v>258.55369670804106</v>
      </c>
      <c r="E2387" s="28" t="s">
        <v>6433</v>
      </c>
      <c r="F2387" s="24">
        <v>335.37</v>
      </c>
    </row>
    <row r="2388" spans="1:6" s="11" customFormat="1" ht="12.75" customHeight="1">
      <c r="A2388" s="36" t="s">
        <v>4763</v>
      </c>
      <c r="B2388" s="36" t="s">
        <v>4764</v>
      </c>
      <c r="C2388" s="37" t="s">
        <v>401</v>
      </c>
      <c r="D2388" s="22">
        <f t="shared" si="37"/>
        <v>4.217099683910261</v>
      </c>
      <c r="E2388" s="28" t="s">
        <v>6433</v>
      </c>
      <c r="F2388" s="24">
        <v>5.47</v>
      </c>
    </row>
    <row r="2389" spans="1:6" s="11" customFormat="1" ht="12.75">
      <c r="A2389" s="36" t="s">
        <v>4765</v>
      </c>
      <c r="B2389" s="36" t="s">
        <v>4766</v>
      </c>
      <c r="C2389" s="37" t="s">
        <v>401</v>
      </c>
      <c r="D2389" s="22">
        <f t="shared" si="37"/>
        <v>245.46295582453166</v>
      </c>
      <c r="E2389" s="28" t="s">
        <v>6433</v>
      </c>
      <c r="F2389" s="24">
        <v>318.39</v>
      </c>
    </row>
    <row r="2390" spans="1:6" s="11" customFormat="1" ht="12.75" customHeight="1">
      <c r="A2390" s="36" t="s">
        <v>4767</v>
      </c>
      <c r="B2390" s="36" t="s">
        <v>4768</v>
      </c>
      <c r="C2390" s="37" t="s">
        <v>401</v>
      </c>
      <c r="D2390" s="22">
        <f t="shared" si="37"/>
        <v>272.65438285405907</v>
      </c>
      <c r="E2390" s="28" t="s">
        <v>6433</v>
      </c>
      <c r="F2390" s="24">
        <v>353.66</v>
      </c>
    </row>
    <row r="2391" spans="1:6" s="11" customFormat="1" ht="12.75" customHeight="1">
      <c r="A2391" s="36" t="s">
        <v>4769</v>
      </c>
      <c r="B2391" s="36" t="s">
        <v>4770</v>
      </c>
      <c r="C2391" s="37" t="s">
        <v>401</v>
      </c>
      <c r="D2391" s="22">
        <f t="shared" si="37"/>
        <v>217.76270141083955</v>
      </c>
      <c r="E2391" s="28" t="s">
        <v>6433</v>
      </c>
      <c r="F2391" s="24">
        <v>282.46</v>
      </c>
    </row>
    <row r="2392" spans="1:6" s="11" customFormat="1" ht="12.75" customHeight="1">
      <c r="A2392" s="36" t="s">
        <v>268</v>
      </c>
      <c r="B2392" s="36" t="s">
        <v>4771</v>
      </c>
      <c r="C2392" s="37" t="s">
        <v>401</v>
      </c>
      <c r="D2392" s="22">
        <f t="shared" si="37"/>
        <v>10.623699020892762</v>
      </c>
      <c r="E2392" s="28" t="s">
        <v>6433</v>
      </c>
      <c r="F2392" s="24">
        <v>13.78</v>
      </c>
    </row>
    <row r="2393" spans="1:6" s="11" customFormat="1" ht="12.75" customHeight="1">
      <c r="A2393" s="36" t="s">
        <v>4772</v>
      </c>
      <c r="B2393" s="36" t="s">
        <v>4773</v>
      </c>
      <c r="C2393" s="37" t="s">
        <v>401</v>
      </c>
      <c r="D2393" s="22">
        <f t="shared" si="37"/>
        <v>16.06661013029065</v>
      </c>
      <c r="E2393" s="28" t="s">
        <v>6433</v>
      </c>
      <c r="F2393" s="24">
        <v>20.84</v>
      </c>
    </row>
    <row r="2394" spans="1:6" s="11" customFormat="1" ht="12.75" customHeight="1">
      <c r="A2394" s="36" t="s">
        <v>4774</v>
      </c>
      <c r="B2394" s="36" t="s">
        <v>4775</v>
      </c>
      <c r="C2394" s="37" t="s">
        <v>401</v>
      </c>
      <c r="D2394" s="22">
        <f t="shared" si="37"/>
        <v>43.088428031763165</v>
      </c>
      <c r="E2394" s="28" t="s">
        <v>6433</v>
      </c>
      <c r="F2394" s="24">
        <v>55.89</v>
      </c>
    </row>
    <row r="2395" spans="1:6" s="11" customFormat="1" ht="12.75" customHeight="1">
      <c r="A2395" s="36" t="s">
        <v>4776</v>
      </c>
      <c r="B2395" s="36" t="s">
        <v>4777</v>
      </c>
      <c r="C2395" s="37" t="s">
        <v>401</v>
      </c>
      <c r="D2395" s="22">
        <f t="shared" si="37"/>
        <v>45.139156580063215</v>
      </c>
      <c r="E2395" s="28" t="s">
        <v>6433</v>
      </c>
      <c r="F2395" s="24">
        <v>58.55</v>
      </c>
    </row>
    <row r="2396" spans="1:6" s="11" customFormat="1" ht="12.75" customHeight="1">
      <c r="A2396" s="36" t="s">
        <v>4778</v>
      </c>
      <c r="B2396" s="36" t="s">
        <v>4779</v>
      </c>
      <c r="C2396" s="37" t="s">
        <v>286</v>
      </c>
      <c r="D2396" s="22">
        <f t="shared" si="37"/>
        <v>58.021740806414314</v>
      </c>
      <c r="E2396" s="28" t="s">
        <v>6433</v>
      </c>
      <c r="F2396" s="24">
        <v>75.26</v>
      </c>
    </row>
    <row r="2397" spans="1:6" s="11" customFormat="1" ht="12.75" customHeight="1">
      <c r="A2397" s="36" t="s">
        <v>4780</v>
      </c>
      <c r="B2397" s="36" t="s">
        <v>4781</v>
      </c>
      <c r="C2397" s="37" t="s">
        <v>286</v>
      </c>
      <c r="D2397" s="22">
        <f t="shared" si="37"/>
        <v>68.14432194896308</v>
      </c>
      <c r="E2397" s="28" t="s">
        <v>6433</v>
      </c>
      <c r="F2397" s="24">
        <v>88.39</v>
      </c>
    </row>
    <row r="2398" spans="1:6" s="11" customFormat="1" ht="12.75" customHeight="1">
      <c r="A2398" s="36" t="s">
        <v>4782</v>
      </c>
      <c r="B2398" s="36" t="s">
        <v>4783</v>
      </c>
      <c r="C2398" s="37" t="s">
        <v>286</v>
      </c>
      <c r="D2398" s="22">
        <f t="shared" si="37"/>
        <v>5.404363580294503</v>
      </c>
      <c r="E2398" s="28" t="s">
        <v>6433</v>
      </c>
      <c r="F2398" s="24">
        <v>7.01</v>
      </c>
    </row>
    <row r="2399" spans="1:6" s="11" customFormat="1" ht="12.75" customHeight="1">
      <c r="A2399" s="36" t="s">
        <v>4784</v>
      </c>
      <c r="B2399" s="36" t="s">
        <v>4785</v>
      </c>
      <c r="C2399" s="37" t="s">
        <v>286</v>
      </c>
      <c r="D2399" s="22">
        <f t="shared" si="37"/>
        <v>20.53041400046257</v>
      </c>
      <c r="E2399" s="28" t="s">
        <v>6433</v>
      </c>
      <c r="F2399" s="24">
        <v>26.63</v>
      </c>
    </row>
    <row r="2400" spans="1:6" s="11" customFormat="1" ht="12.75" customHeight="1">
      <c r="A2400" s="36" t="s">
        <v>4786</v>
      </c>
      <c r="B2400" s="36" t="s">
        <v>4787</v>
      </c>
      <c r="C2400" s="37" t="s">
        <v>286</v>
      </c>
      <c r="D2400" s="22">
        <f t="shared" si="37"/>
        <v>18.865160743196363</v>
      </c>
      <c r="E2400" s="28" t="s">
        <v>6433</v>
      </c>
      <c r="F2400" s="24">
        <v>24.47</v>
      </c>
    </row>
    <row r="2401" spans="1:6" s="11" customFormat="1" ht="12.75" customHeight="1">
      <c r="A2401" s="36" t="s">
        <v>4788</v>
      </c>
      <c r="B2401" s="36" t="s">
        <v>4789</v>
      </c>
      <c r="C2401" s="37" t="s">
        <v>286</v>
      </c>
      <c r="D2401" s="23">
        <f t="shared" si="37"/>
        <v>70.98912959679285</v>
      </c>
      <c r="E2401" s="28" t="s">
        <v>6433</v>
      </c>
      <c r="F2401" s="25">
        <v>92.08</v>
      </c>
    </row>
    <row r="2402" spans="1:6" s="11" customFormat="1" ht="12.75" customHeight="1">
      <c r="A2402" s="36" t="s">
        <v>4790</v>
      </c>
      <c r="B2402" s="36" t="s">
        <v>4791</v>
      </c>
      <c r="C2402" s="37" t="s">
        <v>286</v>
      </c>
      <c r="D2402" s="23">
        <f t="shared" si="37"/>
        <v>179.96299437206076</v>
      </c>
      <c r="E2402" s="28" t="s">
        <v>6433</v>
      </c>
      <c r="F2402" s="25">
        <v>233.43</v>
      </c>
    </row>
    <row r="2403" spans="1:6" s="11" customFormat="1" ht="12.75" customHeight="1">
      <c r="A2403" s="36" t="s">
        <v>4792</v>
      </c>
      <c r="B2403" s="36" t="s">
        <v>4793</v>
      </c>
      <c r="C2403" s="37" t="s">
        <v>286</v>
      </c>
      <c r="D2403" s="22">
        <f t="shared" si="37"/>
        <v>78.99930614447614</v>
      </c>
      <c r="E2403" s="28" t="s">
        <v>6433</v>
      </c>
      <c r="F2403" s="24">
        <v>102.47</v>
      </c>
    </row>
    <row r="2404" spans="1:6" s="11" customFormat="1" ht="12.75" customHeight="1">
      <c r="A2404" s="36" t="s">
        <v>4794</v>
      </c>
      <c r="B2404" s="36" t="s">
        <v>4795</v>
      </c>
      <c r="C2404" s="37" t="s">
        <v>286</v>
      </c>
      <c r="D2404" s="22">
        <f t="shared" si="37"/>
        <v>23.444607200678437</v>
      </c>
      <c r="E2404" s="28" t="s">
        <v>6433</v>
      </c>
      <c r="F2404" s="24">
        <v>30.41</v>
      </c>
    </row>
    <row r="2405" spans="1:6" s="11" customFormat="1" ht="12.75" customHeight="1">
      <c r="A2405" s="36" t="s">
        <v>4796</v>
      </c>
      <c r="B2405" s="36" t="s">
        <v>4797</v>
      </c>
      <c r="C2405" s="37" t="s">
        <v>401</v>
      </c>
      <c r="D2405" s="22">
        <f t="shared" si="37"/>
        <v>69.07717215326498</v>
      </c>
      <c r="E2405" s="28" t="s">
        <v>6433</v>
      </c>
      <c r="F2405" s="24">
        <v>89.6</v>
      </c>
    </row>
    <row r="2406" spans="1:6" s="11" customFormat="1" ht="12.75" customHeight="1">
      <c r="A2406" s="36" t="s">
        <v>4798</v>
      </c>
      <c r="B2406" s="36" t="s">
        <v>4799</v>
      </c>
      <c r="C2406" s="37" t="s">
        <v>402</v>
      </c>
      <c r="D2406" s="22">
        <f t="shared" si="37"/>
        <v>337.3062986662555</v>
      </c>
      <c r="E2406" s="28" t="s">
        <v>6433</v>
      </c>
      <c r="F2406" s="24">
        <v>437.52</v>
      </c>
    </row>
    <row r="2407" spans="1:6" s="11" customFormat="1" ht="12.75" customHeight="1">
      <c r="A2407" s="36" t="s">
        <v>4800</v>
      </c>
      <c r="B2407" s="36" t="s">
        <v>4801</v>
      </c>
      <c r="C2407" s="37" t="s">
        <v>537</v>
      </c>
      <c r="D2407" s="22">
        <f t="shared" si="37"/>
        <v>366.35571659856606</v>
      </c>
      <c r="E2407" s="28" t="s">
        <v>6433</v>
      </c>
      <c r="F2407" s="24">
        <v>475.2</v>
      </c>
    </row>
    <row r="2408" spans="1:6" s="11" customFormat="1" ht="12.75" customHeight="1">
      <c r="A2408" s="36" t="s">
        <v>4802</v>
      </c>
      <c r="B2408" s="36" t="s">
        <v>4803</v>
      </c>
      <c r="C2408" s="37" t="s">
        <v>401</v>
      </c>
      <c r="D2408" s="22">
        <f t="shared" si="37"/>
        <v>84.13383702104696</v>
      </c>
      <c r="E2408" s="28" t="s">
        <v>6433</v>
      </c>
      <c r="F2408" s="24">
        <v>109.13</v>
      </c>
    </row>
    <row r="2409" spans="1:6" s="11" customFormat="1" ht="12.75" customHeight="1">
      <c r="A2409" s="36" t="s">
        <v>4804</v>
      </c>
      <c r="B2409" s="36" t="s">
        <v>4805</v>
      </c>
      <c r="C2409" s="37" t="s">
        <v>401</v>
      </c>
      <c r="D2409" s="22">
        <f t="shared" si="37"/>
        <v>96.28401819443374</v>
      </c>
      <c r="E2409" s="28" t="s">
        <v>6433</v>
      </c>
      <c r="F2409" s="24">
        <v>124.89</v>
      </c>
    </row>
    <row r="2410" spans="1:6" s="11" customFormat="1" ht="12.75" customHeight="1">
      <c r="A2410" s="36" t="s">
        <v>4806</v>
      </c>
      <c r="B2410" s="36" t="s">
        <v>4807</v>
      </c>
      <c r="C2410" s="37" t="s">
        <v>401</v>
      </c>
      <c r="D2410" s="22">
        <f t="shared" si="37"/>
        <v>104.96492174851593</v>
      </c>
      <c r="E2410" s="28" t="s">
        <v>6433</v>
      </c>
      <c r="F2410" s="24">
        <v>136.15</v>
      </c>
    </row>
    <row r="2411" spans="1:6" s="11" customFormat="1" ht="12.75" customHeight="1">
      <c r="A2411" s="36" t="s">
        <v>4808</v>
      </c>
      <c r="B2411" s="36" t="s">
        <v>4809</v>
      </c>
      <c r="C2411" s="37" t="s">
        <v>401</v>
      </c>
      <c r="D2411" s="22">
        <f t="shared" si="37"/>
        <v>124.97108935317246</v>
      </c>
      <c r="E2411" s="28" t="s">
        <v>6433</v>
      </c>
      <c r="F2411" s="24">
        <v>162.1</v>
      </c>
    </row>
    <row r="2412" spans="1:6" s="11" customFormat="1" ht="12.75" customHeight="1">
      <c r="A2412" s="36" t="s">
        <v>4810</v>
      </c>
      <c r="B2412" s="36" t="s">
        <v>4811</v>
      </c>
      <c r="C2412" s="37" t="s">
        <v>401</v>
      </c>
      <c r="D2412" s="22">
        <f t="shared" si="37"/>
        <v>182.12165600185028</v>
      </c>
      <c r="E2412" s="28" t="s">
        <v>6433</v>
      </c>
      <c r="F2412" s="24">
        <v>236.23</v>
      </c>
    </row>
    <row r="2413" spans="1:6" s="11" customFormat="1" ht="12.75" customHeight="1">
      <c r="A2413" s="36" t="s">
        <v>333</v>
      </c>
      <c r="B2413" s="36" t="s">
        <v>4812</v>
      </c>
      <c r="C2413" s="37" t="s">
        <v>401</v>
      </c>
      <c r="D2413" s="22">
        <f t="shared" si="37"/>
        <v>96.62323645054353</v>
      </c>
      <c r="E2413" s="28" t="s">
        <v>6433</v>
      </c>
      <c r="F2413" s="24">
        <v>125.33</v>
      </c>
    </row>
    <row r="2414" spans="1:6" s="11" customFormat="1" ht="12.75" customHeight="1">
      <c r="A2414" s="36" t="s">
        <v>4813</v>
      </c>
      <c r="B2414" s="36" t="s">
        <v>4814</v>
      </c>
      <c r="C2414" s="37" t="s">
        <v>401</v>
      </c>
      <c r="D2414" s="22">
        <f t="shared" si="37"/>
        <v>234.33813892529488</v>
      </c>
      <c r="E2414" s="28" t="s">
        <v>6433</v>
      </c>
      <c r="F2414" s="24">
        <v>303.96</v>
      </c>
    </row>
    <row r="2415" spans="1:6" s="11" customFormat="1" ht="12.75" customHeight="1">
      <c r="A2415" s="36" t="s">
        <v>338</v>
      </c>
      <c r="B2415" s="36" t="s">
        <v>4815</v>
      </c>
      <c r="C2415" s="37" t="s">
        <v>401</v>
      </c>
      <c r="D2415" s="22">
        <f t="shared" si="37"/>
        <v>465.7158276154499</v>
      </c>
      <c r="E2415" s="28" t="s">
        <v>6433</v>
      </c>
      <c r="F2415" s="24">
        <v>604.08</v>
      </c>
    </row>
    <row r="2416" spans="1:6" s="11" customFormat="1" ht="12.75" customHeight="1">
      <c r="A2416" s="38" t="s">
        <v>4816</v>
      </c>
      <c r="B2416" s="36" t="s">
        <v>4817</v>
      </c>
      <c r="C2416" s="39" t="s">
        <v>401</v>
      </c>
      <c r="D2416" s="22">
        <f t="shared" si="37"/>
        <v>189.9930614447614</v>
      </c>
      <c r="E2416" s="28" t="s">
        <v>6433</v>
      </c>
      <c r="F2416" s="24">
        <v>246.44</v>
      </c>
    </row>
    <row r="2417" spans="1:6" s="11" customFormat="1" ht="12.75" customHeight="1">
      <c r="A2417" s="38" t="s">
        <v>4818</v>
      </c>
      <c r="B2417" s="36" t="s">
        <v>4819</v>
      </c>
      <c r="C2417" s="39" t="s">
        <v>401</v>
      </c>
      <c r="D2417" s="22">
        <f t="shared" si="37"/>
        <v>108.54213244931</v>
      </c>
      <c r="E2417" s="28" t="s">
        <v>6433</v>
      </c>
      <c r="F2417" s="24">
        <v>140.79</v>
      </c>
    </row>
    <row r="2418" spans="1:6" s="11" customFormat="1" ht="12.75" customHeight="1">
      <c r="A2418" s="36" t="s">
        <v>4820</v>
      </c>
      <c r="B2418" s="36" t="s">
        <v>4821</v>
      </c>
      <c r="C2418" s="37" t="s">
        <v>537</v>
      </c>
      <c r="D2418" s="22">
        <f t="shared" si="37"/>
        <v>366.35571659856606</v>
      </c>
      <c r="E2418" s="28" t="s">
        <v>6433</v>
      </c>
      <c r="F2418" s="24">
        <v>475.2</v>
      </c>
    </row>
    <row r="2419" spans="1:6" s="11" customFormat="1" ht="12.75" customHeight="1">
      <c r="A2419" s="36" t="s">
        <v>86</v>
      </c>
      <c r="B2419" s="36" t="s">
        <v>4822</v>
      </c>
      <c r="C2419" s="37" t="s">
        <v>281</v>
      </c>
      <c r="D2419" s="22">
        <f t="shared" si="37"/>
        <v>238.50127206846042</v>
      </c>
      <c r="E2419" s="28" t="s">
        <v>6433</v>
      </c>
      <c r="F2419" s="24">
        <v>309.36</v>
      </c>
    </row>
    <row r="2420" spans="1:6" s="11" customFormat="1" ht="12.75" customHeight="1">
      <c r="A2420" s="36" t="s">
        <v>4823</v>
      </c>
      <c r="B2420" s="36" t="s">
        <v>4824</v>
      </c>
      <c r="C2420" s="37" t="s">
        <v>537</v>
      </c>
      <c r="D2420" s="22">
        <f t="shared" si="37"/>
        <v>366.35571659856606</v>
      </c>
      <c r="E2420" s="28" t="s">
        <v>6433</v>
      </c>
      <c r="F2420" s="24">
        <v>475.2</v>
      </c>
    </row>
    <row r="2421" spans="1:6" s="11" customFormat="1" ht="12.75" customHeight="1">
      <c r="A2421" s="36" t="s">
        <v>4825</v>
      </c>
      <c r="B2421" s="36" t="s">
        <v>4826</v>
      </c>
      <c r="C2421" s="37" t="s">
        <v>401</v>
      </c>
      <c r="D2421" s="22">
        <f t="shared" si="37"/>
        <v>13.537892221108628</v>
      </c>
      <c r="E2421" s="28" t="s">
        <v>6433</v>
      </c>
      <c r="F2421" s="24">
        <v>17.56</v>
      </c>
    </row>
    <row r="2422" spans="1:6" s="11" customFormat="1" ht="12.75" customHeight="1">
      <c r="A2422" s="36" t="s">
        <v>4827</v>
      </c>
      <c r="B2422" s="36" t="s">
        <v>403</v>
      </c>
      <c r="C2422" s="37" t="s">
        <v>537</v>
      </c>
      <c r="D2422" s="22">
        <f t="shared" si="37"/>
        <v>366.35571659856606</v>
      </c>
      <c r="E2422" s="28" t="s">
        <v>6433</v>
      </c>
      <c r="F2422" s="24">
        <v>475.2</v>
      </c>
    </row>
    <row r="2423" spans="1:6" s="11" customFormat="1" ht="12.75" customHeight="1">
      <c r="A2423" s="36" t="s">
        <v>4828</v>
      </c>
      <c r="B2423" s="36" t="s">
        <v>4829</v>
      </c>
      <c r="C2423" s="37" t="s">
        <v>401</v>
      </c>
      <c r="D2423" s="22">
        <f t="shared" si="37"/>
        <v>58.85436743504742</v>
      </c>
      <c r="E2423" s="28" t="s">
        <v>6433</v>
      </c>
      <c r="F2423" s="24">
        <v>76.34</v>
      </c>
    </row>
    <row r="2424" spans="1:6" s="11" customFormat="1" ht="12.75" customHeight="1">
      <c r="A2424" s="36" t="s">
        <v>4830</v>
      </c>
      <c r="B2424" s="36" t="s">
        <v>4831</v>
      </c>
      <c r="C2424" s="37" t="s">
        <v>537</v>
      </c>
      <c r="D2424" s="22">
        <f t="shared" si="37"/>
        <v>366.35571659856606</v>
      </c>
      <c r="E2424" s="28" t="s">
        <v>6433</v>
      </c>
      <c r="F2424" s="24">
        <v>475.2</v>
      </c>
    </row>
    <row r="2425" spans="1:6" s="11" customFormat="1" ht="12.75" customHeight="1">
      <c r="A2425" s="36" t="s">
        <v>4832</v>
      </c>
      <c r="B2425" s="36" t="s">
        <v>4833</v>
      </c>
      <c r="C2425" s="37" t="s">
        <v>401</v>
      </c>
      <c r="D2425" s="22">
        <f t="shared" si="37"/>
        <v>267.4504664251022</v>
      </c>
      <c r="E2425" s="28" t="s">
        <v>6433</v>
      </c>
      <c r="F2425" s="24">
        <v>346.91</v>
      </c>
    </row>
    <row r="2426" spans="1:6" s="11" customFormat="1" ht="12.75" customHeight="1">
      <c r="A2426" s="36" t="s">
        <v>4834</v>
      </c>
      <c r="B2426" s="36" t="s">
        <v>4835</v>
      </c>
      <c r="C2426" s="37" t="s">
        <v>537</v>
      </c>
      <c r="D2426" s="22">
        <f t="shared" si="37"/>
        <v>366.35571659856606</v>
      </c>
      <c r="E2426" s="28" t="s">
        <v>6433</v>
      </c>
      <c r="F2426" s="24">
        <v>475.2</v>
      </c>
    </row>
    <row r="2427" spans="1:6" s="11" customFormat="1" ht="12.75" customHeight="1">
      <c r="A2427" s="36" t="s">
        <v>4836</v>
      </c>
      <c r="B2427" s="36" t="s">
        <v>4837</v>
      </c>
      <c r="C2427" s="37" t="s">
        <v>401</v>
      </c>
      <c r="D2427" s="22">
        <f t="shared" si="37"/>
        <v>13.614987279315397</v>
      </c>
      <c r="E2427" s="28" t="s">
        <v>6433</v>
      </c>
      <c r="F2427" s="24">
        <v>17.66</v>
      </c>
    </row>
    <row r="2428" spans="1:6" s="11" customFormat="1" ht="12.75" customHeight="1">
      <c r="A2428" s="36" t="s">
        <v>4838</v>
      </c>
      <c r="B2428" s="36" t="s">
        <v>4839</v>
      </c>
      <c r="C2428" s="37" t="s">
        <v>401</v>
      </c>
      <c r="D2428" s="22">
        <f t="shared" si="37"/>
        <v>14.833089198982345</v>
      </c>
      <c r="E2428" s="28" t="s">
        <v>6433</v>
      </c>
      <c r="F2428" s="24">
        <v>19.24</v>
      </c>
    </row>
    <row r="2429" spans="1:6" s="11" customFormat="1" ht="12.75" customHeight="1">
      <c r="A2429" s="36" t="s">
        <v>4840</v>
      </c>
      <c r="B2429" s="36" t="s">
        <v>4841</v>
      </c>
      <c r="C2429" s="37" t="s">
        <v>401</v>
      </c>
      <c r="D2429" s="22">
        <f t="shared" si="37"/>
        <v>15.850743967311695</v>
      </c>
      <c r="E2429" s="28" t="s">
        <v>6433</v>
      </c>
      <c r="F2429" s="24">
        <v>20.56</v>
      </c>
    </row>
    <row r="2430" spans="1:6" s="11" customFormat="1" ht="12.75" customHeight="1">
      <c r="A2430" s="36" t="s">
        <v>89</v>
      </c>
      <c r="B2430" s="36" t="s">
        <v>4842</v>
      </c>
      <c r="C2430" s="37" t="s">
        <v>401</v>
      </c>
      <c r="D2430" s="22">
        <f t="shared" si="37"/>
        <v>13.85398195975638</v>
      </c>
      <c r="E2430" s="28" t="s">
        <v>6433</v>
      </c>
      <c r="F2430" s="24">
        <v>17.97</v>
      </c>
    </row>
    <row r="2431" spans="1:6" s="11" customFormat="1" ht="12.75" customHeight="1">
      <c r="A2431" s="36" t="s">
        <v>4843</v>
      </c>
      <c r="B2431" s="36" t="s">
        <v>4844</v>
      </c>
      <c r="C2431" s="37" t="s">
        <v>401</v>
      </c>
      <c r="D2431" s="22">
        <f t="shared" si="37"/>
        <v>17.90918202143243</v>
      </c>
      <c r="E2431" s="28" t="s">
        <v>6433</v>
      </c>
      <c r="F2431" s="24">
        <v>23.23</v>
      </c>
    </row>
    <row r="2432" spans="1:6" s="11" customFormat="1" ht="12.75" customHeight="1">
      <c r="A2432" s="36" t="s">
        <v>4845</v>
      </c>
      <c r="B2432" s="36" t="s">
        <v>4846</v>
      </c>
      <c r="C2432" s="37" t="s">
        <v>401</v>
      </c>
      <c r="D2432" s="22">
        <f t="shared" si="37"/>
        <v>17.37722611980572</v>
      </c>
      <c r="E2432" s="28" t="s">
        <v>6433</v>
      </c>
      <c r="F2432" s="24">
        <v>22.54</v>
      </c>
    </row>
    <row r="2433" spans="1:6" s="11" customFormat="1" ht="12.75" customHeight="1">
      <c r="A2433" s="36" t="s">
        <v>462</v>
      </c>
      <c r="B2433" s="36" t="s">
        <v>4847</v>
      </c>
      <c r="C2433" s="37" t="s">
        <v>401</v>
      </c>
      <c r="D2433" s="22">
        <f t="shared" si="37"/>
        <v>14.956441292113176</v>
      </c>
      <c r="E2433" s="28" t="s">
        <v>6433</v>
      </c>
      <c r="F2433" s="24">
        <v>19.4</v>
      </c>
    </row>
    <row r="2434" spans="1:6" s="11" customFormat="1" ht="12.75" customHeight="1">
      <c r="A2434" s="36" t="s">
        <v>4848</v>
      </c>
      <c r="B2434" s="36" t="s">
        <v>4849</v>
      </c>
      <c r="C2434" s="37" t="s">
        <v>401</v>
      </c>
      <c r="D2434" s="22">
        <f t="shared" si="37"/>
        <v>18.6184565569347</v>
      </c>
      <c r="E2434" s="28" t="s">
        <v>6433</v>
      </c>
      <c r="F2434" s="24">
        <v>24.15</v>
      </c>
    </row>
    <row r="2435" spans="1:6" s="11" customFormat="1" ht="12.75" customHeight="1">
      <c r="A2435" s="36" t="s">
        <v>4850</v>
      </c>
      <c r="B2435" s="36" t="s">
        <v>4851</v>
      </c>
      <c r="C2435" s="37" t="s">
        <v>401</v>
      </c>
      <c r="D2435" s="22">
        <f t="shared" si="37"/>
        <v>18.726389638424177</v>
      </c>
      <c r="E2435" s="28" t="s">
        <v>6433</v>
      </c>
      <c r="F2435" s="24">
        <v>24.29</v>
      </c>
    </row>
    <row r="2436" spans="1:6" s="11" customFormat="1" ht="12.75" customHeight="1">
      <c r="A2436" s="36" t="s">
        <v>4852</v>
      </c>
      <c r="B2436" s="36" t="s">
        <v>4853</v>
      </c>
      <c r="C2436" s="37" t="s">
        <v>401</v>
      </c>
      <c r="D2436" s="22">
        <f t="shared" si="37"/>
        <v>9.837329427183718</v>
      </c>
      <c r="E2436" s="28" t="s">
        <v>6433</v>
      </c>
      <c r="F2436" s="24">
        <v>12.76</v>
      </c>
    </row>
    <row r="2437" spans="1:6" s="11" customFormat="1" ht="12.75" customHeight="1">
      <c r="A2437" s="36" t="s">
        <v>4854</v>
      </c>
      <c r="B2437" s="36" t="s">
        <v>4855</v>
      </c>
      <c r="C2437" s="37" t="s">
        <v>401</v>
      </c>
      <c r="D2437" s="22">
        <f t="shared" si="37"/>
        <v>15.141469431809423</v>
      </c>
      <c r="E2437" s="28" t="s">
        <v>6433</v>
      </c>
      <c r="F2437" s="24">
        <v>19.64</v>
      </c>
    </row>
    <row r="2438" spans="1:6" s="11" customFormat="1" ht="12.75" customHeight="1">
      <c r="A2438" s="36" t="s">
        <v>4856</v>
      </c>
      <c r="B2438" s="36" t="s">
        <v>4857</v>
      </c>
      <c r="C2438" s="37" t="s">
        <v>285</v>
      </c>
      <c r="D2438" s="22">
        <f t="shared" si="37"/>
        <v>3.106930845732789</v>
      </c>
      <c r="E2438" s="28" t="s">
        <v>6433</v>
      </c>
      <c r="F2438" s="24">
        <v>4.03</v>
      </c>
    </row>
    <row r="2439" spans="1:6" s="11" customFormat="1" ht="12.75" customHeight="1">
      <c r="A2439" s="36" t="s">
        <v>4858</v>
      </c>
      <c r="B2439" s="36" t="s">
        <v>4859</v>
      </c>
      <c r="C2439" s="37" t="s">
        <v>401</v>
      </c>
      <c r="D2439" s="22">
        <f t="shared" si="37"/>
        <v>9.367049572122427</v>
      </c>
      <c r="E2439" s="28" t="s">
        <v>6433</v>
      </c>
      <c r="F2439" s="24">
        <v>12.15</v>
      </c>
    </row>
    <row r="2440" spans="1:6" s="11" customFormat="1" ht="12.75" customHeight="1">
      <c r="A2440" s="36" t="s">
        <v>4860</v>
      </c>
      <c r="B2440" s="36" t="s">
        <v>4861</v>
      </c>
      <c r="C2440" s="37" t="s">
        <v>401</v>
      </c>
      <c r="D2440" s="22">
        <f t="shared" si="37"/>
        <v>11.79554390563565</v>
      </c>
      <c r="E2440" s="28" t="s">
        <v>6433</v>
      </c>
      <c r="F2440" s="24">
        <v>15.3</v>
      </c>
    </row>
    <row r="2441" spans="1:6" s="11" customFormat="1" ht="12.75" customHeight="1">
      <c r="A2441" s="36" t="s">
        <v>4862</v>
      </c>
      <c r="B2441" s="36" t="s">
        <v>4863</v>
      </c>
      <c r="C2441" s="37" t="s">
        <v>537</v>
      </c>
      <c r="D2441" s="22">
        <f aca="true" t="shared" si="38" ref="D2441:D2504">F2441/$F$5</f>
        <v>366.35571659856606</v>
      </c>
      <c r="E2441" s="28" t="s">
        <v>6433</v>
      </c>
      <c r="F2441" s="24">
        <v>475.2</v>
      </c>
    </row>
    <row r="2442" spans="1:6" s="11" customFormat="1" ht="12.75" customHeight="1">
      <c r="A2442" s="36" t="s">
        <v>4864</v>
      </c>
      <c r="B2442" s="36" t="s">
        <v>4865</v>
      </c>
      <c r="C2442" s="37" t="s">
        <v>401</v>
      </c>
      <c r="D2442" s="22">
        <f t="shared" si="38"/>
        <v>16.082029141932004</v>
      </c>
      <c r="E2442" s="28" t="s">
        <v>6433</v>
      </c>
      <c r="F2442" s="24">
        <v>20.86</v>
      </c>
    </row>
    <row r="2443" spans="1:6" s="11" customFormat="1" ht="12.75" customHeight="1">
      <c r="A2443" s="36" t="s">
        <v>4866</v>
      </c>
      <c r="B2443" s="36" t="s">
        <v>4867</v>
      </c>
      <c r="C2443" s="37" t="s">
        <v>401</v>
      </c>
      <c r="D2443" s="22">
        <f t="shared" si="38"/>
        <v>21.96438208310847</v>
      </c>
      <c r="E2443" s="28" t="s">
        <v>6433</v>
      </c>
      <c r="F2443" s="24">
        <v>28.49</v>
      </c>
    </row>
    <row r="2444" spans="1:6" s="11" customFormat="1" ht="12.75" customHeight="1">
      <c r="A2444" s="36" t="s">
        <v>4868</v>
      </c>
      <c r="B2444" s="36" t="s">
        <v>4869</v>
      </c>
      <c r="C2444" s="37" t="s">
        <v>401</v>
      </c>
      <c r="D2444" s="22">
        <f t="shared" si="38"/>
        <v>33.305065145324185</v>
      </c>
      <c r="E2444" s="28" t="s">
        <v>6433</v>
      </c>
      <c r="F2444" s="24">
        <v>43.2</v>
      </c>
    </row>
    <row r="2445" spans="1:6" s="11" customFormat="1" ht="12.75" customHeight="1">
      <c r="A2445" s="36" t="s">
        <v>4870</v>
      </c>
      <c r="B2445" s="36" t="s">
        <v>4871</v>
      </c>
      <c r="C2445" s="37" t="s">
        <v>401</v>
      </c>
      <c r="D2445" s="22">
        <f t="shared" si="38"/>
        <v>21.96438208310847</v>
      </c>
      <c r="E2445" s="28" t="s">
        <v>6433</v>
      </c>
      <c r="F2445" s="24">
        <v>28.49</v>
      </c>
    </row>
    <row r="2446" spans="1:6" s="11" customFormat="1" ht="12.75" customHeight="1">
      <c r="A2446" s="36" t="s">
        <v>4872</v>
      </c>
      <c r="B2446" s="36" t="s">
        <v>4873</v>
      </c>
      <c r="C2446" s="37" t="s">
        <v>401</v>
      </c>
      <c r="D2446" s="22">
        <f t="shared" si="38"/>
        <v>22.50404749055586</v>
      </c>
      <c r="E2446" s="28" t="s">
        <v>6433</v>
      </c>
      <c r="F2446" s="24">
        <v>29.19</v>
      </c>
    </row>
    <row r="2447" spans="1:6" s="11" customFormat="1" ht="12.75" customHeight="1">
      <c r="A2447" s="36" t="s">
        <v>4874</v>
      </c>
      <c r="B2447" s="36" t="s">
        <v>4875</v>
      </c>
      <c r="C2447" s="37" t="s">
        <v>401</v>
      </c>
      <c r="D2447" s="22">
        <f t="shared" si="38"/>
        <v>22.19566725772878</v>
      </c>
      <c r="E2447" s="28" t="s">
        <v>6433</v>
      </c>
      <c r="F2447" s="24">
        <v>28.79</v>
      </c>
    </row>
    <row r="2448" spans="1:6" s="11" customFormat="1" ht="12.75" customHeight="1">
      <c r="A2448" s="36" t="s">
        <v>4876</v>
      </c>
      <c r="B2448" s="36" t="s">
        <v>4877</v>
      </c>
      <c r="C2448" s="37" t="s">
        <v>401</v>
      </c>
      <c r="D2448" s="22">
        <f t="shared" si="38"/>
        <v>42.248091897309386</v>
      </c>
      <c r="E2448" s="28" t="s">
        <v>6433</v>
      </c>
      <c r="F2448" s="24">
        <v>54.8</v>
      </c>
    </row>
    <row r="2449" spans="1:6" s="11" customFormat="1" ht="12.75" customHeight="1">
      <c r="A2449" s="36" t="s">
        <v>4878</v>
      </c>
      <c r="B2449" s="36" t="s">
        <v>4879</v>
      </c>
      <c r="C2449" s="37" t="s">
        <v>401</v>
      </c>
      <c r="D2449" s="22">
        <f t="shared" si="38"/>
        <v>26.011872638963844</v>
      </c>
      <c r="E2449" s="28" t="s">
        <v>6433</v>
      </c>
      <c r="F2449" s="24">
        <v>33.74</v>
      </c>
    </row>
    <row r="2450" spans="1:6" s="11" customFormat="1" ht="12.75" customHeight="1">
      <c r="A2450" s="36" t="s">
        <v>245</v>
      </c>
      <c r="B2450" s="36" t="s">
        <v>4880</v>
      </c>
      <c r="C2450" s="37" t="s">
        <v>401</v>
      </c>
      <c r="D2450" s="22">
        <f t="shared" si="38"/>
        <v>22.588852054583302</v>
      </c>
      <c r="E2450" s="28" t="s">
        <v>6433</v>
      </c>
      <c r="F2450" s="24">
        <v>29.3</v>
      </c>
    </row>
    <row r="2451" spans="1:6" s="11" customFormat="1" ht="12.75" customHeight="1">
      <c r="A2451" s="36" t="s">
        <v>4881</v>
      </c>
      <c r="B2451" s="36" t="s">
        <v>4882</v>
      </c>
      <c r="C2451" s="37" t="s">
        <v>401</v>
      </c>
      <c r="D2451" s="22">
        <f t="shared" si="38"/>
        <v>19.29689306915427</v>
      </c>
      <c r="E2451" s="28" t="s">
        <v>6433</v>
      </c>
      <c r="F2451" s="24">
        <v>25.03</v>
      </c>
    </row>
    <row r="2452" spans="1:6" s="11" customFormat="1" ht="12.75" customHeight="1">
      <c r="A2452" s="36" t="s">
        <v>346</v>
      </c>
      <c r="B2452" s="36" t="s">
        <v>4883</v>
      </c>
      <c r="C2452" s="37" t="s">
        <v>401</v>
      </c>
      <c r="D2452" s="22">
        <f t="shared" si="38"/>
        <v>22.96661783979647</v>
      </c>
      <c r="E2452" s="28" t="s">
        <v>6433</v>
      </c>
      <c r="F2452" s="24">
        <v>29.79</v>
      </c>
    </row>
    <row r="2453" spans="1:6" s="11" customFormat="1" ht="12.75" customHeight="1">
      <c r="A2453" s="36" t="s">
        <v>246</v>
      </c>
      <c r="B2453" s="36" t="s">
        <v>4884</v>
      </c>
      <c r="C2453" s="37" t="s">
        <v>401</v>
      </c>
      <c r="D2453" s="22">
        <f t="shared" si="38"/>
        <v>32.27970087117416</v>
      </c>
      <c r="E2453" s="28" t="s">
        <v>6433</v>
      </c>
      <c r="F2453" s="24">
        <v>41.87</v>
      </c>
    </row>
    <row r="2454" spans="1:6" s="11" customFormat="1" ht="12.75" customHeight="1">
      <c r="A2454" s="36" t="s">
        <v>4885</v>
      </c>
      <c r="B2454" s="36" t="s">
        <v>4886</v>
      </c>
      <c r="C2454" s="37" t="s">
        <v>401</v>
      </c>
      <c r="D2454" s="22">
        <f t="shared" si="38"/>
        <v>21.270526559247553</v>
      </c>
      <c r="E2454" s="28" t="s">
        <v>6433</v>
      </c>
      <c r="F2454" s="24">
        <v>27.59</v>
      </c>
    </row>
    <row r="2455" spans="1:6" s="11" customFormat="1" ht="12.75" customHeight="1">
      <c r="A2455" s="36" t="s">
        <v>4887</v>
      </c>
      <c r="B2455" s="36" t="s">
        <v>4888</v>
      </c>
      <c r="C2455" s="37" t="s">
        <v>401</v>
      </c>
      <c r="D2455" s="22">
        <f t="shared" si="38"/>
        <v>14.316552308996995</v>
      </c>
      <c r="E2455" s="28" t="s">
        <v>6433</v>
      </c>
      <c r="F2455" s="24">
        <v>18.57</v>
      </c>
    </row>
    <row r="2456" spans="1:6" s="11" customFormat="1" ht="12.75" customHeight="1">
      <c r="A2456" s="36" t="s">
        <v>4889</v>
      </c>
      <c r="B2456" s="36" t="s">
        <v>4890</v>
      </c>
      <c r="C2456" s="37" t="s">
        <v>401</v>
      </c>
      <c r="D2456" s="22">
        <f t="shared" si="38"/>
        <v>26.63634261043867</v>
      </c>
      <c r="E2456" s="28" t="s">
        <v>6433</v>
      </c>
      <c r="F2456" s="24">
        <v>34.55</v>
      </c>
    </row>
    <row r="2457" spans="1:6" s="11" customFormat="1" ht="12.75" customHeight="1">
      <c r="A2457" s="36" t="s">
        <v>4891</v>
      </c>
      <c r="B2457" s="36" t="s">
        <v>4892</v>
      </c>
      <c r="C2457" s="37" t="s">
        <v>401</v>
      </c>
      <c r="D2457" s="22">
        <f t="shared" si="38"/>
        <v>29.326960141854908</v>
      </c>
      <c r="E2457" s="28" t="s">
        <v>6433</v>
      </c>
      <c r="F2457" s="24">
        <v>38.04</v>
      </c>
    </row>
    <row r="2458" spans="1:6" s="11" customFormat="1" ht="12.75" customHeight="1">
      <c r="A2458" s="36" t="s">
        <v>4893</v>
      </c>
      <c r="B2458" s="36" t="s">
        <v>4894</v>
      </c>
      <c r="C2458" s="37" t="s">
        <v>401</v>
      </c>
      <c r="D2458" s="22">
        <f t="shared" si="38"/>
        <v>29.458021740806416</v>
      </c>
      <c r="E2458" s="28" t="s">
        <v>6433</v>
      </c>
      <c r="F2458" s="24">
        <v>38.21</v>
      </c>
    </row>
    <row r="2459" spans="1:6" s="11" customFormat="1" ht="12.75" customHeight="1">
      <c r="A2459" s="36" t="s">
        <v>4895</v>
      </c>
      <c r="B2459" s="36" t="s">
        <v>4896</v>
      </c>
      <c r="C2459" s="37" t="s">
        <v>401</v>
      </c>
      <c r="D2459" s="22">
        <f t="shared" si="38"/>
        <v>18.30236681828695</v>
      </c>
      <c r="E2459" s="28" t="s">
        <v>6433</v>
      </c>
      <c r="F2459" s="24">
        <v>23.74</v>
      </c>
    </row>
    <row r="2460" spans="1:6" s="11" customFormat="1" ht="12.75" customHeight="1">
      <c r="A2460" s="36" t="s">
        <v>4897</v>
      </c>
      <c r="B2460" s="36" t="s">
        <v>4898</v>
      </c>
      <c r="C2460" s="37" t="s">
        <v>401</v>
      </c>
      <c r="D2460" s="22">
        <f t="shared" si="38"/>
        <v>19.697787371829467</v>
      </c>
      <c r="E2460" s="28" t="s">
        <v>6433</v>
      </c>
      <c r="F2460" s="24">
        <v>25.55</v>
      </c>
    </row>
    <row r="2461" spans="1:6" s="11" customFormat="1" ht="12.75" customHeight="1">
      <c r="A2461" s="36" t="s">
        <v>4899</v>
      </c>
      <c r="B2461" s="36" t="s">
        <v>4900</v>
      </c>
      <c r="C2461" s="37" t="s">
        <v>401</v>
      </c>
      <c r="D2461" s="22">
        <f t="shared" si="38"/>
        <v>18.695551615141472</v>
      </c>
      <c r="E2461" s="28" t="s">
        <v>6433</v>
      </c>
      <c r="F2461" s="24">
        <v>24.25</v>
      </c>
    </row>
    <row r="2462" spans="1:6" s="11" customFormat="1" ht="12.75" customHeight="1">
      <c r="A2462" s="36" t="s">
        <v>4901</v>
      </c>
      <c r="B2462" s="36" t="s">
        <v>4902</v>
      </c>
      <c r="C2462" s="37" t="s">
        <v>401</v>
      </c>
      <c r="D2462" s="22">
        <f t="shared" si="38"/>
        <v>20.229743273456172</v>
      </c>
      <c r="E2462" s="28" t="s">
        <v>6433</v>
      </c>
      <c r="F2462" s="24">
        <v>26.24</v>
      </c>
    </row>
    <row r="2463" spans="1:6" s="11" customFormat="1" ht="12.75" customHeight="1">
      <c r="A2463" s="36" t="s">
        <v>4903</v>
      </c>
      <c r="B2463" s="36" t="s">
        <v>4904</v>
      </c>
      <c r="C2463" s="37" t="s">
        <v>537</v>
      </c>
      <c r="D2463" s="22">
        <f t="shared" si="38"/>
        <v>366.35571659856606</v>
      </c>
      <c r="E2463" s="28" t="s">
        <v>6433</v>
      </c>
      <c r="F2463" s="24">
        <v>475.2</v>
      </c>
    </row>
    <row r="2464" spans="1:6" s="11" customFormat="1" ht="12.75" customHeight="1">
      <c r="A2464" s="36" t="s">
        <v>4905</v>
      </c>
      <c r="B2464" s="36" t="s">
        <v>4906</v>
      </c>
      <c r="C2464" s="37" t="s">
        <v>401</v>
      </c>
      <c r="D2464" s="22">
        <f t="shared" si="38"/>
        <v>16.66024207848277</v>
      </c>
      <c r="E2464" s="28" t="s">
        <v>6433</v>
      </c>
      <c r="F2464" s="24">
        <v>21.61</v>
      </c>
    </row>
    <row r="2465" spans="1:6" s="11" customFormat="1" ht="12.75" customHeight="1">
      <c r="A2465" s="36" t="s">
        <v>4907</v>
      </c>
      <c r="B2465" s="36" t="s">
        <v>4908</v>
      </c>
      <c r="C2465" s="37" t="s">
        <v>401</v>
      </c>
      <c r="D2465" s="22">
        <f t="shared" si="38"/>
        <v>17.462030683833166</v>
      </c>
      <c r="E2465" s="28" t="s">
        <v>6433</v>
      </c>
      <c r="F2465" s="24">
        <v>22.65</v>
      </c>
    </row>
    <row r="2466" spans="1:6" s="11" customFormat="1" ht="12.75" customHeight="1">
      <c r="A2466" s="36" t="s">
        <v>4909</v>
      </c>
      <c r="B2466" s="36" t="s">
        <v>4910</v>
      </c>
      <c r="C2466" s="37" t="s">
        <v>401</v>
      </c>
      <c r="D2466" s="22">
        <f t="shared" si="38"/>
        <v>22.056896152956597</v>
      </c>
      <c r="E2466" s="28" t="s">
        <v>6433</v>
      </c>
      <c r="F2466" s="24">
        <v>28.61</v>
      </c>
    </row>
    <row r="2467" spans="1:6" s="11" customFormat="1" ht="12.75" customHeight="1">
      <c r="A2467" s="36" t="s">
        <v>4911</v>
      </c>
      <c r="B2467" s="36" t="s">
        <v>4912</v>
      </c>
      <c r="C2467" s="37" t="s">
        <v>401</v>
      </c>
      <c r="D2467" s="22">
        <f t="shared" si="38"/>
        <v>38.717138231439364</v>
      </c>
      <c r="E2467" s="28" t="s">
        <v>6433</v>
      </c>
      <c r="F2467" s="24">
        <v>50.22</v>
      </c>
    </row>
    <row r="2468" spans="1:6" s="11" customFormat="1" ht="12.75" customHeight="1">
      <c r="A2468" s="36" t="s">
        <v>4913</v>
      </c>
      <c r="B2468" s="36" t="s">
        <v>4914</v>
      </c>
      <c r="C2468" s="37" t="s">
        <v>401</v>
      </c>
      <c r="D2468" s="22">
        <f t="shared" si="38"/>
        <v>21.13175545447537</v>
      </c>
      <c r="E2468" s="28" t="s">
        <v>6433</v>
      </c>
      <c r="F2468" s="24">
        <v>27.41</v>
      </c>
    </row>
    <row r="2469" spans="1:6" s="11" customFormat="1" ht="12.75" customHeight="1">
      <c r="A2469" s="36" t="s">
        <v>4915</v>
      </c>
      <c r="B2469" s="36" t="s">
        <v>4916</v>
      </c>
      <c r="C2469" s="37" t="s">
        <v>401</v>
      </c>
      <c r="D2469" s="22">
        <f t="shared" si="38"/>
        <v>24.747513684372834</v>
      </c>
      <c r="E2469" s="28" t="s">
        <v>6433</v>
      </c>
      <c r="F2469" s="24">
        <v>32.1</v>
      </c>
    </row>
    <row r="2470" spans="1:6" s="11" customFormat="1" ht="12.75" customHeight="1">
      <c r="A2470" s="36" t="s">
        <v>250</v>
      </c>
      <c r="B2470" s="36" t="s">
        <v>4917</v>
      </c>
      <c r="C2470" s="37" t="s">
        <v>401</v>
      </c>
      <c r="D2470" s="22">
        <f t="shared" si="38"/>
        <v>41.4077557628556</v>
      </c>
      <c r="E2470" s="28" t="s">
        <v>6433</v>
      </c>
      <c r="F2470" s="24">
        <v>53.71</v>
      </c>
    </row>
    <row r="2471" spans="1:6" s="11" customFormat="1" ht="12.75" customHeight="1">
      <c r="A2471" s="36" t="s">
        <v>249</v>
      </c>
      <c r="B2471" s="36" t="s">
        <v>4918</v>
      </c>
      <c r="C2471" s="37" t="s">
        <v>401</v>
      </c>
      <c r="D2471" s="22">
        <f t="shared" si="38"/>
        <v>9.405597101225812</v>
      </c>
      <c r="E2471" s="28" t="s">
        <v>6433</v>
      </c>
      <c r="F2471" s="24">
        <v>12.2</v>
      </c>
    </row>
    <row r="2472" spans="1:6" s="11" customFormat="1" ht="12.75" customHeight="1">
      <c r="A2472" s="36" t="s">
        <v>4919</v>
      </c>
      <c r="B2472" s="36" t="s">
        <v>4920</v>
      </c>
      <c r="C2472" s="37" t="s">
        <v>401</v>
      </c>
      <c r="D2472" s="22">
        <f t="shared" si="38"/>
        <v>20.36080487240768</v>
      </c>
      <c r="E2472" s="28" t="s">
        <v>6433</v>
      </c>
      <c r="F2472" s="24">
        <v>26.41</v>
      </c>
    </row>
    <row r="2473" spans="1:6" s="11" customFormat="1" ht="12.75" customHeight="1">
      <c r="A2473" s="36" t="s">
        <v>4921</v>
      </c>
      <c r="B2473" s="36" t="s">
        <v>4922</v>
      </c>
      <c r="C2473" s="37" t="s">
        <v>401</v>
      </c>
      <c r="D2473" s="22">
        <f t="shared" si="38"/>
        <v>18.30236681828695</v>
      </c>
      <c r="E2473" s="28" t="s">
        <v>6433</v>
      </c>
      <c r="F2473" s="24">
        <v>23.74</v>
      </c>
    </row>
    <row r="2474" spans="1:6" s="11" customFormat="1" ht="12.75" customHeight="1">
      <c r="A2474" s="36" t="s">
        <v>4923</v>
      </c>
      <c r="B2474" s="36" t="s">
        <v>4924</v>
      </c>
      <c r="C2474" s="37" t="s">
        <v>401</v>
      </c>
      <c r="D2474" s="22">
        <f t="shared" si="38"/>
        <v>24.10762470125665</v>
      </c>
      <c r="E2474" s="28" t="s">
        <v>6433</v>
      </c>
      <c r="F2474" s="24">
        <v>31.27</v>
      </c>
    </row>
    <row r="2475" spans="1:6" s="11" customFormat="1" ht="12.75" customHeight="1">
      <c r="A2475" s="36" t="s">
        <v>248</v>
      </c>
      <c r="B2475" s="36" t="s">
        <v>4925</v>
      </c>
      <c r="C2475" s="37" t="s">
        <v>401</v>
      </c>
      <c r="D2475" s="22">
        <f t="shared" si="38"/>
        <v>24.500809498111174</v>
      </c>
      <c r="E2475" s="28" t="s">
        <v>6433</v>
      </c>
      <c r="F2475" s="24">
        <v>31.78</v>
      </c>
    </row>
    <row r="2476" spans="1:6" s="11" customFormat="1" ht="12.75" customHeight="1">
      <c r="A2476" s="36" t="s">
        <v>4926</v>
      </c>
      <c r="B2476" s="36" t="s">
        <v>4927</v>
      </c>
      <c r="C2476" s="37" t="s">
        <v>401</v>
      </c>
      <c r="D2476" s="22">
        <f t="shared" si="38"/>
        <v>26.135224732094674</v>
      </c>
      <c r="E2476" s="28" t="s">
        <v>6433</v>
      </c>
      <c r="F2476" s="24">
        <v>33.9</v>
      </c>
    </row>
    <row r="2477" spans="1:6" s="11" customFormat="1" ht="12.75" customHeight="1">
      <c r="A2477" s="36" t="s">
        <v>4928</v>
      </c>
      <c r="B2477" s="36" t="s">
        <v>4929</v>
      </c>
      <c r="C2477" s="37" t="s">
        <v>401</v>
      </c>
      <c r="D2477" s="22">
        <f t="shared" si="38"/>
        <v>27.823606506822916</v>
      </c>
      <c r="E2477" s="28" t="s">
        <v>6433</v>
      </c>
      <c r="F2477" s="24">
        <v>36.09</v>
      </c>
    </row>
    <row r="2478" spans="1:6" s="11" customFormat="1" ht="12.75" customHeight="1">
      <c r="A2478" s="36" t="s">
        <v>4930</v>
      </c>
      <c r="B2478" s="36" t="s">
        <v>4931</v>
      </c>
      <c r="C2478" s="37" t="s">
        <v>401</v>
      </c>
      <c r="D2478" s="22">
        <f t="shared" si="38"/>
        <v>25.834554005088275</v>
      </c>
      <c r="E2478" s="28" t="s">
        <v>6433</v>
      </c>
      <c r="F2478" s="24">
        <v>33.51</v>
      </c>
    </row>
    <row r="2479" spans="1:6" s="11" customFormat="1" ht="12.75" customHeight="1">
      <c r="A2479" s="36" t="s">
        <v>4932</v>
      </c>
      <c r="B2479" s="36" t="s">
        <v>4933</v>
      </c>
      <c r="C2479" s="37" t="s">
        <v>401</v>
      </c>
      <c r="D2479" s="22">
        <f t="shared" si="38"/>
        <v>43.30429419474212</v>
      </c>
      <c r="E2479" s="28" t="s">
        <v>6433</v>
      </c>
      <c r="F2479" s="24">
        <v>56.17</v>
      </c>
    </row>
    <row r="2480" spans="1:6" s="11" customFormat="1" ht="12.75" customHeight="1">
      <c r="A2480" s="36" t="s">
        <v>4934</v>
      </c>
      <c r="B2480" s="36" t="s">
        <v>4935</v>
      </c>
      <c r="C2480" s="37" t="s">
        <v>401</v>
      </c>
      <c r="D2480" s="22">
        <f t="shared" si="38"/>
        <v>12.928841261275153</v>
      </c>
      <c r="E2480" s="28" t="s">
        <v>6433</v>
      </c>
      <c r="F2480" s="24">
        <v>16.77</v>
      </c>
    </row>
    <row r="2481" spans="1:6" s="11" customFormat="1" ht="12.75" customHeight="1">
      <c r="A2481" s="36" t="s">
        <v>4936</v>
      </c>
      <c r="B2481" s="36" t="s">
        <v>4937</v>
      </c>
      <c r="C2481" s="37" t="s">
        <v>401</v>
      </c>
      <c r="D2481" s="22">
        <f t="shared" si="38"/>
        <v>30.375452933466967</v>
      </c>
      <c r="E2481" s="28" t="s">
        <v>6433</v>
      </c>
      <c r="F2481" s="24">
        <v>39.4</v>
      </c>
    </row>
    <row r="2482" spans="1:6" s="11" customFormat="1" ht="12.75" customHeight="1">
      <c r="A2482" s="36" t="s">
        <v>4938</v>
      </c>
      <c r="B2482" s="36" t="s">
        <v>6410</v>
      </c>
      <c r="C2482" s="37" t="s">
        <v>285</v>
      </c>
      <c r="D2482" s="22">
        <f t="shared" si="38"/>
        <v>3.106930845732789</v>
      </c>
      <c r="E2482" s="28" t="s">
        <v>6433</v>
      </c>
      <c r="F2482" s="24">
        <v>4.03</v>
      </c>
    </row>
    <row r="2483" spans="1:6" s="11" customFormat="1" ht="12.75" customHeight="1">
      <c r="A2483" s="36" t="s">
        <v>332</v>
      </c>
      <c r="B2483" s="36" t="s">
        <v>4939</v>
      </c>
      <c r="C2483" s="37" t="s">
        <v>401</v>
      </c>
      <c r="D2483" s="22">
        <f t="shared" si="38"/>
        <v>24.16159124200139</v>
      </c>
      <c r="E2483" s="28" t="s">
        <v>6433</v>
      </c>
      <c r="F2483" s="24">
        <v>31.34</v>
      </c>
    </row>
    <row r="2484" spans="1:6" s="11" customFormat="1" ht="12.75" customHeight="1">
      <c r="A2484" s="36" t="s">
        <v>4940</v>
      </c>
      <c r="B2484" s="36" t="s">
        <v>4941</v>
      </c>
      <c r="C2484" s="37" t="s">
        <v>401</v>
      </c>
      <c r="D2484" s="22">
        <f t="shared" si="38"/>
        <v>27.846735024284943</v>
      </c>
      <c r="E2484" s="28" t="s">
        <v>6433</v>
      </c>
      <c r="F2484" s="24">
        <v>36.12</v>
      </c>
    </row>
    <row r="2485" spans="1:6" s="11" customFormat="1" ht="12.75" customHeight="1">
      <c r="A2485" s="36" t="s">
        <v>4942</v>
      </c>
      <c r="B2485" s="36" t="s">
        <v>4943</v>
      </c>
      <c r="C2485" s="37" t="s">
        <v>286</v>
      </c>
      <c r="D2485" s="22">
        <f t="shared" si="38"/>
        <v>3.3227970087117416</v>
      </c>
      <c r="E2485" s="28" t="s">
        <v>6433</v>
      </c>
      <c r="F2485" s="24">
        <v>4.31</v>
      </c>
    </row>
    <row r="2486" spans="1:6" s="11" customFormat="1" ht="12.75" customHeight="1">
      <c r="A2486" s="36" t="s">
        <v>4944</v>
      </c>
      <c r="B2486" s="36" t="s">
        <v>4945</v>
      </c>
      <c r="C2486" s="37" t="s">
        <v>286</v>
      </c>
      <c r="D2486" s="22">
        <f t="shared" si="38"/>
        <v>5.273301981342996</v>
      </c>
      <c r="E2486" s="28" t="s">
        <v>6433</v>
      </c>
      <c r="F2486" s="24">
        <v>6.84</v>
      </c>
    </row>
    <row r="2487" spans="1:6" s="11" customFormat="1" ht="12.75" customHeight="1">
      <c r="A2487" s="36" t="s">
        <v>4946</v>
      </c>
      <c r="B2487" s="36" t="s">
        <v>4947</v>
      </c>
      <c r="C2487" s="37" t="s">
        <v>286</v>
      </c>
      <c r="D2487" s="22">
        <f t="shared" si="38"/>
        <v>5.334978027908411</v>
      </c>
      <c r="E2487" s="28" t="s">
        <v>6433</v>
      </c>
      <c r="F2487" s="24">
        <v>6.92</v>
      </c>
    </row>
    <row r="2488" spans="1:6" s="11" customFormat="1" ht="12.75" customHeight="1">
      <c r="A2488" s="36" t="s">
        <v>4948</v>
      </c>
      <c r="B2488" s="36" t="s">
        <v>4949</v>
      </c>
      <c r="C2488" s="37" t="s">
        <v>286</v>
      </c>
      <c r="D2488" s="22">
        <f t="shared" si="38"/>
        <v>3.0221262817053427</v>
      </c>
      <c r="E2488" s="28" t="s">
        <v>6433</v>
      </c>
      <c r="F2488" s="24">
        <v>3.92</v>
      </c>
    </row>
    <row r="2489" spans="1:6" s="11" customFormat="1" ht="12.75" customHeight="1">
      <c r="A2489" s="36" t="s">
        <v>92</v>
      </c>
      <c r="B2489" s="36" t="s">
        <v>4950</v>
      </c>
      <c r="C2489" s="37" t="s">
        <v>286</v>
      </c>
      <c r="D2489" s="22">
        <f t="shared" si="38"/>
        <v>10.993755300285253</v>
      </c>
      <c r="E2489" s="28" t="s">
        <v>6433</v>
      </c>
      <c r="F2489" s="24">
        <v>14.26</v>
      </c>
    </row>
    <row r="2490" spans="1:6" s="11" customFormat="1" ht="12.75" customHeight="1">
      <c r="A2490" s="36" t="s">
        <v>93</v>
      </c>
      <c r="B2490" s="36" t="s">
        <v>4951</v>
      </c>
      <c r="C2490" s="37" t="s">
        <v>286</v>
      </c>
      <c r="D2490" s="22">
        <f t="shared" si="38"/>
        <v>6.422018348623854</v>
      </c>
      <c r="E2490" s="28" t="s">
        <v>6433</v>
      </c>
      <c r="F2490" s="24">
        <v>8.33</v>
      </c>
    </row>
    <row r="2491" spans="1:6" s="11" customFormat="1" ht="12.75" customHeight="1">
      <c r="A2491" s="36" t="s">
        <v>94</v>
      </c>
      <c r="B2491" s="36" t="s">
        <v>4952</v>
      </c>
      <c r="C2491" s="37" t="s">
        <v>286</v>
      </c>
      <c r="D2491" s="22">
        <f t="shared" si="38"/>
        <v>6.422018348623854</v>
      </c>
      <c r="E2491" s="28" t="s">
        <v>6433</v>
      </c>
      <c r="F2491" s="24">
        <v>8.33</v>
      </c>
    </row>
    <row r="2492" spans="1:6" s="11" customFormat="1" ht="12.75" customHeight="1">
      <c r="A2492" s="36" t="s">
        <v>4953</v>
      </c>
      <c r="B2492" s="36" t="s">
        <v>4954</v>
      </c>
      <c r="C2492" s="37" t="s">
        <v>286</v>
      </c>
      <c r="D2492" s="22">
        <f t="shared" si="38"/>
        <v>10.831855678051038</v>
      </c>
      <c r="E2492" s="28" t="s">
        <v>6433</v>
      </c>
      <c r="F2492" s="24">
        <v>14.05</v>
      </c>
    </row>
    <row r="2493" spans="1:6" s="11" customFormat="1" ht="12.75" customHeight="1">
      <c r="A2493" s="36" t="s">
        <v>4955</v>
      </c>
      <c r="B2493" s="36" t="s">
        <v>4956</v>
      </c>
      <c r="C2493" s="37" t="s">
        <v>286</v>
      </c>
      <c r="D2493" s="22">
        <f t="shared" si="38"/>
        <v>11.132526405057437</v>
      </c>
      <c r="E2493" s="28" t="s">
        <v>6433</v>
      </c>
      <c r="F2493" s="24">
        <v>14.44</v>
      </c>
    </row>
    <row r="2494" spans="1:6" s="11" customFormat="1" ht="12.75" customHeight="1">
      <c r="A2494" s="36" t="s">
        <v>4957</v>
      </c>
      <c r="B2494" s="36" t="s">
        <v>4958</v>
      </c>
      <c r="C2494" s="37" t="s">
        <v>286</v>
      </c>
      <c r="D2494" s="22">
        <f t="shared" si="38"/>
        <v>5.882352941176471</v>
      </c>
      <c r="E2494" s="28" t="s">
        <v>6433</v>
      </c>
      <c r="F2494" s="24">
        <v>7.63</v>
      </c>
    </row>
    <row r="2495" spans="1:6" s="11" customFormat="1" ht="12.75" customHeight="1">
      <c r="A2495" s="36" t="s">
        <v>4959</v>
      </c>
      <c r="B2495" s="36" t="s">
        <v>4960</v>
      </c>
      <c r="C2495" s="37" t="s">
        <v>286</v>
      </c>
      <c r="D2495" s="22">
        <f t="shared" si="38"/>
        <v>6.05967157505204</v>
      </c>
      <c r="E2495" s="28" t="s">
        <v>6433</v>
      </c>
      <c r="F2495" s="24">
        <v>7.86</v>
      </c>
    </row>
    <row r="2496" spans="1:6" s="11" customFormat="1" ht="12.75" customHeight="1">
      <c r="A2496" s="36" t="s">
        <v>4961</v>
      </c>
      <c r="B2496" s="36" t="s">
        <v>4962</v>
      </c>
      <c r="C2496" s="37" t="s">
        <v>286</v>
      </c>
      <c r="D2496" s="22">
        <f t="shared" si="38"/>
        <v>8.025595559324648</v>
      </c>
      <c r="E2496" s="28" t="s">
        <v>6433</v>
      </c>
      <c r="F2496" s="24">
        <v>10.41</v>
      </c>
    </row>
    <row r="2497" spans="1:6" s="11" customFormat="1" ht="12.75" customHeight="1">
      <c r="A2497" s="36" t="s">
        <v>4963</v>
      </c>
      <c r="B2497" s="36" t="s">
        <v>4964</v>
      </c>
      <c r="C2497" s="37" t="s">
        <v>286</v>
      </c>
      <c r="D2497" s="22">
        <f t="shared" si="38"/>
        <v>8.202914193200217</v>
      </c>
      <c r="E2497" s="28" t="s">
        <v>6433</v>
      </c>
      <c r="F2497" s="24">
        <v>10.64</v>
      </c>
    </row>
    <row r="2498" spans="1:6" s="11" customFormat="1" ht="12.75" customHeight="1">
      <c r="A2498" s="36" t="s">
        <v>4965</v>
      </c>
      <c r="B2498" s="36" t="s">
        <v>4966</v>
      </c>
      <c r="C2498" s="37" t="s">
        <v>286</v>
      </c>
      <c r="D2498" s="22">
        <f t="shared" si="38"/>
        <v>10.346156811348393</v>
      </c>
      <c r="E2498" s="28" t="s">
        <v>6433</v>
      </c>
      <c r="F2498" s="24">
        <v>13.42</v>
      </c>
    </row>
    <row r="2499" spans="1:6" s="11" customFormat="1" ht="12.75" customHeight="1">
      <c r="A2499" s="36" t="s">
        <v>4967</v>
      </c>
      <c r="B2499" s="36" t="s">
        <v>4968</v>
      </c>
      <c r="C2499" s="37" t="s">
        <v>286</v>
      </c>
      <c r="D2499" s="22">
        <f t="shared" si="38"/>
        <v>10.346156811348393</v>
      </c>
      <c r="E2499" s="28" t="s">
        <v>6433</v>
      </c>
      <c r="F2499" s="24">
        <v>13.42</v>
      </c>
    </row>
    <row r="2500" spans="1:6" s="11" customFormat="1" ht="12.75" customHeight="1">
      <c r="A2500" s="36" t="s">
        <v>4969</v>
      </c>
      <c r="B2500" s="36" t="s">
        <v>4970</v>
      </c>
      <c r="C2500" s="37" t="s">
        <v>286</v>
      </c>
      <c r="D2500" s="22">
        <f t="shared" si="38"/>
        <v>11.063140852671344</v>
      </c>
      <c r="E2500" s="28" t="s">
        <v>6433</v>
      </c>
      <c r="F2500" s="24">
        <v>14.35</v>
      </c>
    </row>
    <row r="2501" spans="1:6" s="11" customFormat="1" ht="12.75" customHeight="1">
      <c r="A2501" s="36" t="s">
        <v>4971</v>
      </c>
      <c r="B2501" s="36" t="s">
        <v>4972</v>
      </c>
      <c r="C2501" s="37" t="s">
        <v>286</v>
      </c>
      <c r="D2501" s="22">
        <f t="shared" si="38"/>
        <v>13.568730244391336</v>
      </c>
      <c r="E2501" s="28" t="s">
        <v>6433</v>
      </c>
      <c r="F2501" s="24">
        <v>17.6</v>
      </c>
    </row>
    <row r="2502" spans="1:6" s="11" customFormat="1" ht="12.75" customHeight="1">
      <c r="A2502" s="36" t="s">
        <v>4973</v>
      </c>
      <c r="B2502" s="36" t="s">
        <v>4974</v>
      </c>
      <c r="C2502" s="37" t="s">
        <v>286</v>
      </c>
      <c r="D2502" s="22">
        <f t="shared" si="38"/>
        <v>9.72939634569424</v>
      </c>
      <c r="E2502" s="28" t="s">
        <v>6433</v>
      </c>
      <c r="F2502" s="24">
        <v>12.62</v>
      </c>
    </row>
    <row r="2503" spans="1:6" s="11" customFormat="1" ht="12.75" customHeight="1">
      <c r="A2503" s="36" t="s">
        <v>4975</v>
      </c>
      <c r="B2503" s="36" t="s">
        <v>4976</v>
      </c>
      <c r="C2503" s="37" t="s">
        <v>286</v>
      </c>
      <c r="D2503" s="23">
        <f t="shared" si="38"/>
        <v>10.045486084341993</v>
      </c>
      <c r="E2503" s="28" t="s">
        <v>6433</v>
      </c>
      <c r="F2503" s="25">
        <v>13.03</v>
      </c>
    </row>
    <row r="2504" spans="1:6" s="11" customFormat="1" ht="12.75" customHeight="1">
      <c r="A2504" s="36" t="s">
        <v>4977</v>
      </c>
      <c r="B2504" s="36" t="s">
        <v>4978</v>
      </c>
      <c r="C2504" s="37" t="s">
        <v>286</v>
      </c>
      <c r="D2504" s="22">
        <f t="shared" si="38"/>
        <v>12.14247166756611</v>
      </c>
      <c r="E2504" s="28" t="s">
        <v>6433</v>
      </c>
      <c r="F2504" s="24">
        <v>15.75</v>
      </c>
    </row>
    <row r="2505" spans="1:6" s="11" customFormat="1" ht="12.75" customHeight="1">
      <c r="A2505" s="36" t="s">
        <v>4979</v>
      </c>
      <c r="B2505" s="36" t="s">
        <v>4980</v>
      </c>
      <c r="C2505" s="37" t="s">
        <v>286</v>
      </c>
      <c r="D2505" s="22">
        <f aca="true" t="shared" si="39" ref="D2505:D2568">F2505/$F$5</f>
        <v>12.766941639040937</v>
      </c>
      <c r="E2505" s="28" t="s">
        <v>6433</v>
      </c>
      <c r="F2505" s="24">
        <v>16.56</v>
      </c>
    </row>
    <row r="2506" spans="1:6" s="11" customFormat="1" ht="12.75" customHeight="1">
      <c r="A2506" s="36" t="s">
        <v>4981</v>
      </c>
      <c r="B2506" s="36" t="s">
        <v>4982</v>
      </c>
      <c r="C2506" s="37" t="s">
        <v>537</v>
      </c>
      <c r="D2506" s="22">
        <f t="shared" si="39"/>
        <v>366.35571659856606</v>
      </c>
      <c r="E2506" s="28" t="s">
        <v>6433</v>
      </c>
      <c r="F2506" s="24">
        <v>475.2</v>
      </c>
    </row>
    <row r="2507" spans="1:6" s="11" customFormat="1" ht="12.75" customHeight="1">
      <c r="A2507" s="36" t="s">
        <v>4983</v>
      </c>
      <c r="B2507" s="36" t="s">
        <v>4984</v>
      </c>
      <c r="C2507" s="37" t="s">
        <v>401</v>
      </c>
      <c r="D2507" s="22">
        <f t="shared" si="39"/>
        <v>7.555315704263358</v>
      </c>
      <c r="E2507" s="28" t="s">
        <v>6433</v>
      </c>
      <c r="F2507" s="24">
        <v>9.8</v>
      </c>
    </row>
    <row r="2508" spans="1:6" s="11" customFormat="1" ht="12.75" customHeight="1">
      <c r="A2508" s="36" t="s">
        <v>4985</v>
      </c>
      <c r="B2508" s="36" t="s">
        <v>4986</v>
      </c>
      <c r="C2508" s="37" t="s">
        <v>401</v>
      </c>
      <c r="D2508" s="22">
        <f t="shared" si="39"/>
        <v>18.865160743196363</v>
      </c>
      <c r="E2508" s="28" t="s">
        <v>6433</v>
      </c>
      <c r="F2508" s="24">
        <v>24.47</v>
      </c>
    </row>
    <row r="2509" spans="1:6" s="11" customFormat="1" ht="12.75" customHeight="1">
      <c r="A2509" s="36" t="s">
        <v>160</v>
      </c>
      <c r="B2509" s="36" t="s">
        <v>4883</v>
      </c>
      <c r="C2509" s="37" t="s">
        <v>401</v>
      </c>
      <c r="D2509" s="22">
        <f t="shared" si="39"/>
        <v>19.867396499884357</v>
      </c>
      <c r="E2509" s="28" t="s">
        <v>6433</v>
      </c>
      <c r="F2509" s="24">
        <v>25.77</v>
      </c>
    </row>
    <row r="2510" spans="1:6" s="11" customFormat="1" ht="12.75" customHeight="1">
      <c r="A2510" s="36" t="s">
        <v>4987</v>
      </c>
      <c r="B2510" s="36" t="s">
        <v>4988</v>
      </c>
      <c r="C2510" s="37" t="s">
        <v>401</v>
      </c>
      <c r="D2510" s="22">
        <f t="shared" si="39"/>
        <v>19.29689306915427</v>
      </c>
      <c r="E2510" s="28" t="s">
        <v>6433</v>
      </c>
      <c r="F2510" s="24">
        <v>25.03</v>
      </c>
    </row>
    <row r="2511" spans="1:6" s="11" customFormat="1" ht="12.75" customHeight="1">
      <c r="A2511" s="36" t="s">
        <v>251</v>
      </c>
      <c r="B2511" s="36" t="s">
        <v>4989</v>
      </c>
      <c r="C2511" s="37" t="s">
        <v>401</v>
      </c>
      <c r="D2511" s="22">
        <f t="shared" si="39"/>
        <v>18.865160743196363</v>
      </c>
      <c r="E2511" s="28" t="s">
        <v>6433</v>
      </c>
      <c r="F2511" s="24">
        <v>24.47</v>
      </c>
    </row>
    <row r="2512" spans="1:6" s="11" customFormat="1" ht="12.75" customHeight="1">
      <c r="A2512" s="36" t="s">
        <v>4990</v>
      </c>
      <c r="B2512" s="36" t="s">
        <v>4991</v>
      </c>
      <c r="C2512" s="37" t="s">
        <v>401</v>
      </c>
      <c r="D2512" s="22">
        <f t="shared" si="39"/>
        <v>29.72785444453011</v>
      </c>
      <c r="E2512" s="28" t="s">
        <v>6433</v>
      </c>
      <c r="F2512" s="24">
        <v>38.56</v>
      </c>
    </row>
    <row r="2513" spans="1:6" s="11" customFormat="1" ht="12.75" customHeight="1">
      <c r="A2513" s="36" t="s">
        <v>4992</v>
      </c>
      <c r="B2513" s="36" t="s">
        <v>4993</v>
      </c>
      <c r="C2513" s="37" t="s">
        <v>401</v>
      </c>
      <c r="D2513" s="22">
        <f t="shared" si="39"/>
        <v>11.456325649525866</v>
      </c>
      <c r="E2513" s="28" t="s">
        <v>6433</v>
      </c>
      <c r="F2513" s="24">
        <v>14.86</v>
      </c>
    </row>
    <row r="2514" spans="1:6" s="11" customFormat="1" ht="12.75" customHeight="1">
      <c r="A2514" s="36" t="s">
        <v>4994</v>
      </c>
      <c r="B2514" s="36" t="s">
        <v>4995</v>
      </c>
      <c r="C2514" s="37" t="s">
        <v>401</v>
      </c>
      <c r="D2514" s="22">
        <f t="shared" si="39"/>
        <v>21.30136458253026</v>
      </c>
      <c r="E2514" s="28" t="s">
        <v>6433</v>
      </c>
      <c r="F2514" s="24">
        <v>27.63</v>
      </c>
    </row>
    <row r="2515" spans="1:6" s="11" customFormat="1" ht="12.75" customHeight="1">
      <c r="A2515" s="36" t="s">
        <v>4996</v>
      </c>
      <c r="B2515" s="36" t="s">
        <v>4997</v>
      </c>
      <c r="C2515" s="37" t="s">
        <v>401</v>
      </c>
      <c r="D2515" s="22">
        <f t="shared" si="39"/>
        <v>28.494333513221804</v>
      </c>
      <c r="E2515" s="28" t="s">
        <v>6433</v>
      </c>
      <c r="F2515" s="24">
        <v>36.96</v>
      </c>
    </row>
    <row r="2516" spans="1:6" s="11" customFormat="1" ht="12.75" customHeight="1">
      <c r="A2516" s="36" t="s">
        <v>4998</v>
      </c>
      <c r="B2516" s="36" t="s">
        <v>4999</v>
      </c>
      <c r="C2516" s="37" t="s">
        <v>401</v>
      </c>
      <c r="D2516" s="22">
        <f t="shared" si="39"/>
        <v>17.90147251561175</v>
      </c>
      <c r="E2516" s="28" t="s">
        <v>6433</v>
      </c>
      <c r="F2516" s="24">
        <v>23.22</v>
      </c>
    </row>
    <row r="2517" spans="1:6" s="11" customFormat="1" ht="12.75" customHeight="1">
      <c r="A2517" s="36" t="s">
        <v>5000</v>
      </c>
      <c r="B2517" s="36" t="s">
        <v>5001</v>
      </c>
      <c r="C2517" s="37" t="s">
        <v>401</v>
      </c>
      <c r="D2517" s="22">
        <f t="shared" si="39"/>
        <v>9.837329427183718</v>
      </c>
      <c r="E2517" s="28" t="s">
        <v>6433</v>
      </c>
      <c r="F2517" s="24">
        <v>12.76</v>
      </c>
    </row>
    <row r="2518" spans="1:6" s="11" customFormat="1" ht="12.75" customHeight="1">
      <c r="A2518" s="38" t="s">
        <v>252</v>
      </c>
      <c r="B2518" s="36" t="s">
        <v>5002</v>
      </c>
      <c r="C2518" s="39" t="s">
        <v>401</v>
      </c>
      <c r="D2518" s="22">
        <f t="shared" si="39"/>
        <v>17.292421555778276</v>
      </c>
      <c r="E2518" s="28" t="s">
        <v>6433</v>
      </c>
      <c r="F2518" s="24">
        <v>22.43</v>
      </c>
    </row>
    <row r="2519" spans="1:6" s="11" customFormat="1" ht="12.75" customHeight="1">
      <c r="A2519" s="36" t="s">
        <v>5003</v>
      </c>
      <c r="B2519" s="36" t="s">
        <v>5004</v>
      </c>
      <c r="C2519" s="37" t="s">
        <v>401</v>
      </c>
      <c r="D2519" s="22">
        <f t="shared" si="39"/>
        <v>8.457327885282554</v>
      </c>
      <c r="E2519" s="28" t="s">
        <v>6433</v>
      </c>
      <c r="F2519" s="24">
        <v>10.97</v>
      </c>
    </row>
    <row r="2520" spans="1:6" s="11" customFormat="1" ht="12.75" customHeight="1">
      <c r="A2520" s="36" t="s">
        <v>5005</v>
      </c>
      <c r="B2520" s="36" t="s">
        <v>4886</v>
      </c>
      <c r="C2520" s="37" t="s">
        <v>401</v>
      </c>
      <c r="D2520" s="22">
        <f t="shared" si="39"/>
        <v>21.270526559247553</v>
      </c>
      <c r="E2520" s="28" t="s">
        <v>6433</v>
      </c>
      <c r="F2520" s="24">
        <v>27.59</v>
      </c>
    </row>
    <row r="2521" spans="1:6" s="11" customFormat="1" ht="12.75" customHeight="1">
      <c r="A2521" s="36" t="s">
        <v>5006</v>
      </c>
      <c r="B2521" s="36" t="s">
        <v>4888</v>
      </c>
      <c r="C2521" s="37" t="s">
        <v>401</v>
      </c>
      <c r="D2521" s="22">
        <f t="shared" si="39"/>
        <v>14.316552308996995</v>
      </c>
      <c r="E2521" s="28" t="s">
        <v>6433</v>
      </c>
      <c r="F2521" s="24">
        <v>18.57</v>
      </c>
    </row>
    <row r="2522" spans="1:6" s="11" customFormat="1" ht="12.75" customHeight="1">
      <c r="A2522" s="36" t="s">
        <v>5007</v>
      </c>
      <c r="B2522" s="36" t="s">
        <v>463</v>
      </c>
      <c r="C2522" s="37" t="s">
        <v>401</v>
      </c>
      <c r="D2522" s="22">
        <f t="shared" si="39"/>
        <v>17.90918202143243</v>
      </c>
      <c r="E2522" s="28" t="s">
        <v>6433</v>
      </c>
      <c r="F2522" s="24">
        <v>23.23</v>
      </c>
    </row>
    <row r="2523" spans="1:6" s="11" customFormat="1" ht="12.75" customHeight="1">
      <c r="A2523" s="36" t="s">
        <v>5008</v>
      </c>
      <c r="B2523" s="36" t="s">
        <v>5009</v>
      </c>
      <c r="C2523" s="37" t="s">
        <v>415</v>
      </c>
      <c r="D2523" s="22">
        <f t="shared" si="39"/>
        <v>11.934315010407834</v>
      </c>
      <c r="E2523" s="28" t="s">
        <v>6433</v>
      </c>
      <c r="F2523" s="24">
        <v>15.48</v>
      </c>
    </row>
    <row r="2524" spans="1:6" s="11" customFormat="1" ht="12.75" customHeight="1">
      <c r="A2524" s="36" t="s">
        <v>5010</v>
      </c>
      <c r="B2524" s="36" t="s">
        <v>5011</v>
      </c>
      <c r="C2524" s="37" t="s">
        <v>281</v>
      </c>
      <c r="D2524" s="22">
        <f t="shared" si="39"/>
        <v>1021.0238223729858</v>
      </c>
      <c r="E2524" s="28" t="s">
        <v>6433</v>
      </c>
      <c r="F2524" s="24">
        <v>1324.37</v>
      </c>
    </row>
    <row r="2525" spans="1:6" s="11" customFormat="1" ht="12.75" customHeight="1">
      <c r="A2525" s="36" t="s">
        <v>253</v>
      </c>
      <c r="B2525" s="36" t="s">
        <v>5012</v>
      </c>
      <c r="C2525" s="37" t="s">
        <v>286</v>
      </c>
      <c r="D2525" s="22">
        <f t="shared" si="39"/>
        <v>1.6652532572662095</v>
      </c>
      <c r="E2525" s="28" t="s">
        <v>6433</v>
      </c>
      <c r="F2525" s="24">
        <v>2.16</v>
      </c>
    </row>
    <row r="2526" spans="1:6" s="11" customFormat="1" ht="12.75" customHeight="1">
      <c r="A2526" s="36" t="s">
        <v>237</v>
      </c>
      <c r="B2526" s="36" t="s">
        <v>4902</v>
      </c>
      <c r="C2526" s="37" t="s">
        <v>401</v>
      </c>
      <c r="D2526" s="22">
        <f t="shared" si="39"/>
        <v>20.229743273456172</v>
      </c>
      <c r="E2526" s="28" t="s">
        <v>6433</v>
      </c>
      <c r="F2526" s="24">
        <v>26.24</v>
      </c>
    </row>
    <row r="2527" spans="1:6" s="11" customFormat="1" ht="12.75" customHeight="1">
      <c r="A2527" s="36" t="s">
        <v>5013</v>
      </c>
      <c r="B2527" s="36" t="s">
        <v>5014</v>
      </c>
      <c r="C2527" s="37" t="s">
        <v>537</v>
      </c>
      <c r="D2527" s="22">
        <f t="shared" si="39"/>
        <v>366.35571659856606</v>
      </c>
      <c r="E2527" s="28" t="s">
        <v>6433</v>
      </c>
      <c r="F2527" s="24">
        <v>475.2</v>
      </c>
    </row>
    <row r="2528" spans="1:6" s="11" customFormat="1" ht="12.75" customHeight="1">
      <c r="A2528" s="36" t="s">
        <v>5015</v>
      </c>
      <c r="B2528" s="36" t="s">
        <v>5016</v>
      </c>
      <c r="C2528" s="37" t="s">
        <v>401</v>
      </c>
      <c r="D2528" s="22">
        <f t="shared" si="39"/>
        <v>1.5573201757767328</v>
      </c>
      <c r="E2528" s="28" t="s">
        <v>6433</v>
      </c>
      <c r="F2528" s="24">
        <v>2.02</v>
      </c>
    </row>
    <row r="2529" spans="1:6" s="11" customFormat="1" ht="12.75" customHeight="1">
      <c r="A2529" s="36" t="s">
        <v>5017</v>
      </c>
      <c r="B2529" s="36" t="s">
        <v>5018</v>
      </c>
      <c r="C2529" s="37" t="s">
        <v>401</v>
      </c>
      <c r="D2529" s="22">
        <f t="shared" si="39"/>
        <v>2.8987741885745124</v>
      </c>
      <c r="E2529" s="28" t="s">
        <v>6433</v>
      </c>
      <c r="F2529" s="24">
        <v>3.76</v>
      </c>
    </row>
    <row r="2530" spans="1:6" s="11" customFormat="1" ht="12.75" customHeight="1">
      <c r="A2530" s="36" t="s">
        <v>5019</v>
      </c>
      <c r="B2530" s="36" t="s">
        <v>5020</v>
      </c>
      <c r="C2530" s="37" t="s">
        <v>401</v>
      </c>
      <c r="D2530" s="22">
        <f t="shared" si="39"/>
        <v>4.163133143165523</v>
      </c>
      <c r="E2530" s="28" t="s">
        <v>6433</v>
      </c>
      <c r="F2530" s="24">
        <v>5.4</v>
      </c>
    </row>
    <row r="2531" spans="1:6" s="11" customFormat="1" ht="12.75" customHeight="1">
      <c r="A2531" s="36" t="s">
        <v>5021</v>
      </c>
      <c r="B2531" s="36" t="s">
        <v>5022</v>
      </c>
      <c r="C2531" s="37" t="s">
        <v>401</v>
      </c>
      <c r="D2531" s="22">
        <f t="shared" si="39"/>
        <v>4.872407678667798</v>
      </c>
      <c r="E2531" s="28" t="s">
        <v>6433</v>
      </c>
      <c r="F2531" s="24">
        <v>6.32</v>
      </c>
    </row>
    <row r="2532" spans="1:6" s="11" customFormat="1" ht="12.75" customHeight="1">
      <c r="A2532" s="36" t="s">
        <v>5023</v>
      </c>
      <c r="B2532" s="36" t="s">
        <v>5024</v>
      </c>
      <c r="C2532" s="37" t="s">
        <v>286</v>
      </c>
      <c r="D2532" s="22">
        <f t="shared" si="39"/>
        <v>0.8326266286331048</v>
      </c>
      <c r="E2532" s="28" t="s">
        <v>6433</v>
      </c>
      <c r="F2532" s="24">
        <v>1.08</v>
      </c>
    </row>
    <row r="2533" spans="1:6" s="11" customFormat="1" ht="12.75" customHeight="1">
      <c r="A2533" s="36" t="s">
        <v>5025</v>
      </c>
      <c r="B2533" s="36" t="s">
        <v>5026</v>
      </c>
      <c r="C2533" s="37" t="s">
        <v>401</v>
      </c>
      <c r="D2533" s="22">
        <f t="shared" si="39"/>
        <v>5.496877650142626</v>
      </c>
      <c r="E2533" s="28" t="s">
        <v>6433</v>
      </c>
      <c r="F2533" s="24">
        <v>7.13</v>
      </c>
    </row>
    <row r="2534" spans="1:6" s="11" customFormat="1" ht="12.75" customHeight="1">
      <c r="A2534" s="36" t="s">
        <v>5027</v>
      </c>
      <c r="B2534" s="36" t="s">
        <v>5028</v>
      </c>
      <c r="C2534" s="37" t="s">
        <v>401</v>
      </c>
      <c r="D2534" s="22">
        <f t="shared" si="39"/>
        <v>5.496877650142626</v>
      </c>
      <c r="E2534" s="28" t="s">
        <v>6433</v>
      </c>
      <c r="F2534" s="24">
        <v>7.13</v>
      </c>
    </row>
    <row r="2535" spans="1:6" s="11" customFormat="1" ht="12.75" customHeight="1">
      <c r="A2535" s="36" t="s">
        <v>5029</v>
      </c>
      <c r="B2535" s="36" t="s">
        <v>5030</v>
      </c>
      <c r="C2535" s="37" t="s">
        <v>401</v>
      </c>
      <c r="D2535" s="22">
        <f t="shared" si="39"/>
        <v>5.496877650142626</v>
      </c>
      <c r="E2535" s="28" t="s">
        <v>6433</v>
      </c>
      <c r="F2535" s="24">
        <v>7.13</v>
      </c>
    </row>
    <row r="2536" spans="1:6" s="11" customFormat="1" ht="12.75" customHeight="1">
      <c r="A2536" s="36" t="s">
        <v>5031</v>
      </c>
      <c r="B2536" s="36" t="s">
        <v>5032</v>
      </c>
      <c r="C2536" s="37" t="s">
        <v>286</v>
      </c>
      <c r="D2536" s="22">
        <f t="shared" si="39"/>
        <v>1.094749826536119</v>
      </c>
      <c r="E2536" s="28" t="s">
        <v>6433</v>
      </c>
      <c r="F2536" s="24">
        <v>1.42</v>
      </c>
    </row>
    <row r="2537" spans="1:6" s="11" customFormat="1" ht="12.75" customHeight="1">
      <c r="A2537" s="36" t="s">
        <v>5033</v>
      </c>
      <c r="B2537" s="36" t="s">
        <v>5034</v>
      </c>
      <c r="C2537" s="37" t="s">
        <v>401</v>
      </c>
      <c r="D2537" s="22">
        <f t="shared" si="39"/>
        <v>18.541361498727934</v>
      </c>
      <c r="E2537" s="28" t="s">
        <v>6433</v>
      </c>
      <c r="F2537" s="24">
        <v>24.05</v>
      </c>
    </row>
    <row r="2538" spans="1:6" s="11" customFormat="1" ht="12.75" customHeight="1">
      <c r="A2538" s="36" t="s">
        <v>5035</v>
      </c>
      <c r="B2538" s="36" t="s">
        <v>5036</v>
      </c>
      <c r="C2538" s="37" t="s">
        <v>537</v>
      </c>
      <c r="D2538" s="22">
        <f t="shared" si="39"/>
        <v>366.35571659856606</v>
      </c>
      <c r="E2538" s="28" t="s">
        <v>6433</v>
      </c>
      <c r="F2538" s="24">
        <v>475.2</v>
      </c>
    </row>
    <row r="2539" spans="1:6" s="11" customFormat="1" ht="12.75" customHeight="1">
      <c r="A2539" s="36" t="s">
        <v>5037</v>
      </c>
      <c r="B2539" s="36" t="s">
        <v>5038</v>
      </c>
      <c r="C2539" s="37" t="s">
        <v>401</v>
      </c>
      <c r="D2539" s="22">
        <f t="shared" si="39"/>
        <v>15.534654228663943</v>
      </c>
      <c r="E2539" s="28" t="s">
        <v>6433</v>
      </c>
      <c r="F2539" s="24">
        <v>20.15</v>
      </c>
    </row>
    <row r="2540" spans="1:6" s="11" customFormat="1" ht="12.75" customHeight="1">
      <c r="A2540" s="36" t="s">
        <v>5039</v>
      </c>
      <c r="B2540" s="36" t="s">
        <v>5040</v>
      </c>
      <c r="C2540" s="37" t="s">
        <v>401</v>
      </c>
      <c r="D2540" s="22">
        <f t="shared" si="39"/>
        <v>14.740575129134225</v>
      </c>
      <c r="E2540" s="28" t="s">
        <v>6433</v>
      </c>
      <c r="F2540" s="24">
        <v>19.12</v>
      </c>
    </row>
    <row r="2541" spans="1:6" s="11" customFormat="1" ht="12.75" customHeight="1">
      <c r="A2541" s="36" t="s">
        <v>5041</v>
      </c>
      <c r="B2541" s="36" t="s">
        <v>5042</v>
      </c>
      <c r="C2541" s="37" t="s">
        <v>401</v>
      </c>
      <c r="D2541" s="22">
        <f t="shared" si="39"/>
        <v>12.543365970241307</v>
      </c>
      <c r="E2541" s="28" t="s">
        <v>6433</v>
      </c>
      <c r="F2541" s="24">
        <v>16.27</v>
      </c>
    </row>
    <row r="2542" spans="1:6" s="11" customFormat="1" ht="12.75" customHeight="1">
      <c r="A2542" s="36" t="s">
        <v>5043</v>
      </c>
      <c r="B2542" s="36" t="s">
        <v>5044</v>
      </c>
      <c r="C2542" s="37" t="s">
        <v>401</v>
      </c>
      <c r="D2542" s="22">
        <f t="shared" si="39"/>
        <v>14.879346233906409</v>
      </c>
      <c r="E2542" s="28" t="s">
        <v>6433</v>
      </c>
      <c r="F2542" s="24">
        <v>19.3</v>
      </c>
    </row>
    <row r="2543" spans="1:6" s="11" customFormat="1" ht="12.75" customHeight="1">
      <c r="A2543" s="36" t="s">
        <v>5045</v>
      </c>
      <c r="B2543" s="36" t="s">
        <v>5046</v>
      </c>
      <c r="C2543" s="37" t="s">
        <v>401</v>
      </c>
      <c r="D2543" s="22">
        <f t="shared" si="39"/>
        <v>14.563256495258655</v>
      </c>
      <c r="E2543" s="28" t="s">
        <v>6433</v>
      </c>
      <c r="F2543" s="24">
        <v>18.89</v>
      </c>
    </row>
    <row r="2544" spans="1:6" s="11" customFormat="1" ht="12.75" customHeight="1">
      <c r="A2544" s="36" t="s">
        <v>5047</v>
      </c>
      <c r="B2544" s="36" t="s">
        <v>5048</v>
      </c>
      <c r="C2544" s="37" t="s">
        <v>401</v>
      </c>
      <c r="D2544" s="22">
        <f t="shared" si="39"/>
        <v>22.27276231593555</v>
      </c>
      <c r="E2544" s="28" t="s">
        <v>6433</v>
      </c>
      <c r="F2544" s="24">
        <v>28.89</v>
      </c>
    </row>
    <row r="2545" spans="1:6" s="11" customFormat="1" ht="12.75" customHeight="1">
      <c r="A2545" s="36" t="s">
        <v>5049</v>
      </c>
      <c r="B2545" s="36" t="s">
        <v>5050</v>
      </c>
      <c r="C2545" s="37" t="s">
        <v>286</v>
      </c>
      <c r="D2545" s="22">
        <f t="shared" si="39"/>
        <v>2.2434661938169764</v>
      </c>
      <c r="E2545" s="28" t="s">
        <v>6433</v>
      </c>
      <c r="F2545" s="24">
        <v>2.91</v>
      </c>
    </row>
    <row r="2546" spans="1:6" s="11" customFormat="1" ht="12.75" customHeight="1">
      <c r="A2546" s="36" t="s">
        <v>5051</v>
      </c>
      <c r="B2546" s="36" t="s">
        <v>5052</v>
      </c>
      <c r="C2546" s="37" t="s">
        <v>401</v>
      </c>
      <c r="D2546" s="22">
        <f t="shared" si="39"/>
        <v>24.500809498111174</v>
      </c>
      <c r="E2546" s="28" t="s">
        <v>6433</v>
      </c>
      <c r="F2546" s="24">
        <v>31.78</v>
      </c>
    </row>
    <row r="2547" spans="1:6" s="11" customFormat="1" ht="12.75" customHeight="1">
      <c r="A2547" s="36" t="s">
        <v>5053</v>
      </c>
      <c r="B2547" s="36" t="s">
        <v>5054</v>
      </c>
      <c r="C2547" s="37" t="s">
        <v>401</v>
      </c>
      <c r="D2547" s="22">
        <f t="shared" si="39"/>
        <v>6.167604656541516</v>
      </c>
      <c r="E2547" s="28" t="s">
        <v>6433</v>
      </c>
      <c r="F2547" s="24">
        <v>8</v>
      </c>
    </row>
    <row r="2548" spans="1:6" s="11" customFormat="1" ht="12.75" customHeight="1">
      <c r="A2548" s="36" t="s">
        <v>5055</v>
      </c>
      <c r="B2548" s="36" t="s">
        <v>5056</v>
      </c>
      <c r="C2548" s="37" t="s">
        <v>401</v>
      </c>
      <c r="D2548" s="22">
        <f t="shared" si="39"/>
        <v>21.7562254259502</v>
      </c>
      <c r="E2548" s="28" t="s">
        <v>6433</v>
      </c>
      <c r="F2548" s="24">
        <v>28.22</v>
      </c>
    </row>
    <row r="2549" spans="1:6" s="11" customFormat="1" ht="12.75" customHeight="1">
      <c r="A2549" s="36" t="s">
        <v>5057</v>
      </c>
      <c r="B2549" s="36" t="s">
        <v>5058</v>
      </c>
      <c r="C2549" s="37" t="s">
        <v>401</v>
      </c>
      <c r="D2549" s="22">
        <f t="shared" si="39"/>
        <v>17.569963765322644</v>
      </c>
      <c r="E2549" s="28" t="s">
        <v>6433</v>
      </c>
      <c r="F2549" s="24">
        <v>22.79</v>
      </c>
    </row>
    <row r="2550" spans="1:6" s="11" customFormat="1" ht="12.75" customHeight="1">
      <c r="A2550" s="36" t="s">
        <v>5059</v>
      </c>
      <c r="B2550" s="36" t="s">
        <v>5060</v>
      </c>
      <c r="C2550" s="37" t="s">
        <v>286</v>
      </c>
      <c r="D2550" s="22">
        <f t="shared" si="39"/>
        <v>2.289723228741038</v>
      </c>
      <c r="E2550" s="28" t="s">
        <v>6433</v>
      </c>
      <c r="F2550" s="24">
        <v>2.97</v>
      </c>
    </row>
    <row r="2551" spans="1:6" s="11" customFormat="1" ht="12.75" customHeight="1">
      <c r="A2551" s="36" t="s">
        <v>5061</v>
      </c>
      <c r="B2551" s="36" t="s">
        <v>5062</v>
      </c>
      <c r="C2551" s="37" t="s">
        <v>281</v>
      </c>
      <c r="D2551" s="22">
        <f t="shared" si="39"/>
        <v>584.7197594634184</v>
      </c>
      <c r="E2551" s="28" t="s">
        <v>6433</v>
      </c>
      <c r="F2551" s="24">
        <v>758.44</v>
      </c>
    </row>
    <row r="2552" spans="1:6" s="11" customFormat="1" ht="12.75" customHeight="1">
      <c r="A2552" s="36" t="s">
        <v>5063</v>
      </c>
      <c r="B2552" s="36" t="s">
        <v>5012</v>
      </c>
      <c r="C2552" s="37" t="s">
        <v>286</v>
      </c>
      <c r="D2552" s="22">
        <f t="shared" si="39"/>
        <v>1.46480610592861</v>
      </c>
      <c r="E2552" s="28" t="s">
        <v>6433</v>
      </c>
      <c r="F2552" s="24">
        <v>1.9</v>
      </c>
    </row>
    <row r="2553" spans="1:6" s="11" customFormat="1" ht="12.75" customHeight="1">
      <c r="A2553" s="36" t="s">
        <v>5064</v>
      </c>
      <c r="B2553" s="36" t="s">
        <v>5065</v>
      </c>
      <c r="C2553" s="37" t="s">
        <v>401</v>
      </c>
      <c r="D2553" s="22">
        <f t="shared" si="39"/>
        <v>11.741577364890912</v>
      </c>
      <c r="E2553" s="28" t="s">
        <v>6433</v>
      </c>
      <c r="F2553" s="24">
        <v>15.23</v>
      </c>
    </row>
    <row r="2554" spans="1:6" s="11" customFormat="1" ht="12.75" customHeight="1">
      <c r="A2554" s="36" t="s">
        <v>5066</v>
      </c>
      <c r="B2554" s="36" t="s">
        <v>5067</v>
      </c>
      <c r="C2554" s="37" t="s">
        <v>401</v>
      </c>
      <c r="D2554" s="22">
        <f t="shared" si="39"/>
        <v>14.247166756610902</v>
      </c>
      <c r="E2554" s="28" t="s">
        <v>6433</v>
      </c>
      <c r="F2554" s="24">
        <v>18.48</v>
      </c>
    </row>
    <row r="2555" spans="1:6" s="11" customFormat="1" ht="12.75" customHeight="1">
      <c r="A2555" s="36" t="s">
        <v>5068</v>
      </c>
      <c r="B2555" s="36" t="s">
        <v>5069</v>
      </c>
      <c r="C2555" s="37" t="s">
        <v>401</v>
      </c>
      <c r="D2555" s="22">
        <f t="shared" si="39"/>
        <v>22.511756996376533</v>
      </c>
      <c r="E2555" s="28" t="s">
        <v>6433</v>
      </c>
      <c r="F2555" s="24">
        <v>29.2</v>
      </c>
    </row>
    <row r="2556" spans="1:6" s="11" customFormat="1" ht="12.75" customHeight="1">
      <c r="A2556" s="36" t="s">
        <v>5070</v>
      </c>
      <c r="B2556" s="36" t="s">
        <v>5071</v>
      </c>
      <c r="C2556" s="37" t="s">
        <v>401</v>
      </c>
      <c r="D2556" s="22">
        <f t="shared" si="39"/>
        <v>23.490864235602498</v>
      </c>
      <c r="E2556" s="28" t="s">
        <v>6433</v>
      </c>
      <c r="F2556" s="24">
        <v>30.47</v>
      </c>
    </row>
    <row r="2557" spans="1:6" s="11" customFormat="1" ht="12.75" customHeight="1">
      <c r="A2557" s="36" t="s">
        <v>5072</v>
      </c>
      <c r="B2557" s="36" t="s">
        <v>5073</v>
      </c>
      <c r="C2557" s="37" t="s">
        <v>401</v>
      </c>
      <c r="D2557" s="22">
        <f t="shared" si="39"/>
        <v>13.337445069771029</v>
      </c>
      <c r="E2557" s="28" t="s">
        <v>6433</v>
      </c>
      <c r="F2557" s="24">
        <v>17.3</v>
      </c>
    </row>
    <row r="2558" spans="1:6" s="11" customFormat="1" ht="12.75" customHeight="1">
      <c r="A2558" s="36" t="s">
        <v>5074</v>
      </c>
      <c r="B2558" s="36" t="s">
        <v>5075</v>
      </c>
      <c r="C2558" s="37" t="s">
        <v>401</v>
      </c>
      <c r="D2558" s="22">
        <f t="shared" si="39"/>
        <v>15.287950042402281</v>
      </c>
      <c r="E2558" s="28" t="s">
        <v>6433</v>
      </c>
      <c r="F2558" s="24">
        <v>19.83</v>
      </c>
    </row>
    <row r="2559" spans="1:6" s="11" customFormat="1" ht="12.75" customHeight="1">
      <c r="A2559" s="36" t="s">
        <v>5076</v>
      </c>
      <c r="B2559" s="36" t="s">
        <v>5077</v>
      </c>
      <c r="C2559" s="37" t="s">
        <v>401</v>
      </c>
      <c r="D2559" s="22">
        <f t="shared" si="39"/>
        <v>15.056664867781977</v>
      </c>
      <c r="E2559" s="28" t="s">
        <v>6433</v>
      </c>
      <c r="F2559" s="24">
        <v>19.53</v>
      </c>
    </row>
    <row r="2560" spans="1:6" s="11" customFormat="1" ht="12.75" customHeight="1">
      <c r="A2560" s="36" t="s">
        <v>5078</v>
      </c>
      <c r="B2560" s="36" t="s">
        <v>5079</v>
      </c>
      <c r="C2560" s="37" t="s">
        <v>401</v>
      </c>
      <c r="D2560" s="22">
        <f t="shared" si="39"/>
        <v>14.971860303754532</v>
      </c>
      <c r="E2560" s="28" t="s">
        <v>6433</v>
      </c>
      <c r="F2560" s="24">
        <v>19.42</v>
      </c>
    </row>
    <row r="2561" spans="1:6" s="11" customFormat="1" ht="12.75" customHeight="1">
      <c r="A2561" s="36" t="s">
        <v>5080</v>
      </c>
      <c r="B2561" s="36" t="s">
        <v>5081</v>
      </c>
      <c r="C2561" s="37" t="s">
        <v>401</v>
      </c>
      <c r="D2561" s="22">
        <f t="shared" si="39"/>
        <v>13.776886901549613</v>
      </c>
      <c r="E2561" s="28" t="s">
        <v>6433</v>
      </c>
      <c r="F2561" s="24">
        <v>17.87</v>
      </c>
    </row>
    <row r="2562" spans="1:6" s="11" customFormat="1" ht="12.75" customHeight="1">
      <c r="A2562" s="36" t="s">
        <v>5082</v>
      </c>
      <c r="B2562" s="36" t="s">
        <v>5083</v>
      </c>
      <c r="C2562" s="37" t="s">
        <v>401</v>
      </c>
      <c r="D2562" s="22">
        <f t="shared" si="39"/>
        <v>13.537892221108628</v>
      </c>
      <c r="E2562" s="28" t="s">
        <v>6433</v>
      </c>
      <c r="F2562" s="24">
        <v>17.56</v>
      </c>
    </row>
    <row r="2563" spans="1:6" s="11" customFormat="1" ht="12.75" customHeight="1">
      <c r="A2563" s="36" t="s">
        <v>5084</v>
      </c>
      <c r="B2563" s="36" t="s">
        <v>5085</v>
      </c>
      <c r="C2563" s="37" t="s">
        <v>401</v>
      </c>
      <c r="D2563" s="22">
        <f t="shared" si="39"/>
        <v>14.755994140775577</v>
      </c>
      <c r="E2563" s="28" t="s">
        <v>6433</v>
      </c>
      <c r="F2563" s="24">
        <v>19.14</v>
      </c>
    </row>
    <row r="2564" spans="1:6" s="11" customFormat="1" ht="12.75" customHeight="1">
      <c r="A2564" s="36" t="s">
        <v>5086</v>
      </c>
      <c r="B2564" s="36" t="s">
        <v>5087</v>
      </c>
      <c r="C2564" s="37" t="s">
        <v>401</v>
      </c>
      <c r="D2564" s="22">
        <f t="shared" si="39"/>
        <v>35.24015110631409</v>
      </c>
      <c r="E2564" s="28" t="s">
        <v>6433</v>
      </c>
      <c r="F2564" s="24">
        <v>45.71</v>
      </c>
    </row>
    <row r="2565" spans="1:6" s="11" customFormat="1" ht="12.75" customHeight="1">
      <c r="A2565" s="36" t="s">
        <v>5088</v>
      </c>
      <c r="B2565" s="36" t="s">
        <v>5089</v>
      </c>
      <c r="C2565" s="37" t="s">
        <v>401</v>
      </c>
      <c r="D2565" s="22">
        <f t="shared" si="39"/>
        <v>53.79693161668337</v>
      </c>
      <c r="E2565" s="28" t="s">
        <v>6433</v>
      </c>
      <c r="F2565" s="24">
        <v>69.78</v>
      </c>
    </row>
    <row r="2566" spans="1:6" s="11" customFormat="1" ht="12.75" customHeight="1">
      <c r="A2566" s="36" t="s">
        <v>5090</v>
      </c>
      <c r="B2566" s="36" t="s">
        <v>5091</v>
      </c>
      <c r="C2566" s="37" t="s">
        <v>401</v>
      </c>
      <c r="D2566" s="22">
        <f t="shared" si="39"/>
        <v>8.41878035617917</v>
      </c>
      <c r="E2566" s="28" t="s">
        <v>6433</v>
      </c>
      <c r="F2566" s="24">
        <v>10.92</v>
      </c>
    </row>
    <row r="2567" spans="1:6" s="11" customFormat="1" ht="12.75" customHeight="1">
      <c r="A2567" s="36" t="s">
        <v>5092</v>
      </c>
      <c r="B2567" s="36" t="s">
        <v>5093</v>
      </c>
      <c r="C2567" s="37" t="s">
        <v>401</v>
      </c>
      <c r="D2567" s="22">
        <f t="shared" si="39"/>
        <v>17.346388096523015</v>
      </c>
      <c r="E2567" s="28" t="s">
        <v>6433</v>
      </c>
      <c r="F2567" s="24">
        <v>22.5</v>
      </c>
    </row>
    <row r="2568" spans="1:6" s="11" customFormat="1" ht="12.75" customHeight="1">
      <c r="A2568" s="36" t="s">
        <v>5094</v>
      </c>
      <c r="B2568" s="36" t="s">
        <v>5095</v>
      </c>
      <c r="C2568" s="37" t="s">
        <v>401</v>
      </c>
      <c r="D2568" s="22">
        <f t="shared" si="39"/>
        <v>9.968391026135226</v>
      </c>
      <c r="E2568" s="28" t="s">
        <v>6433</v>
      </c>
      <c r="F2568" s="24">
        <v>12.93</v>
      </c>
    </row>
    <row r="2569" spans="1:6" s="11" customFormat="1" ht="12.75" customHeight="1">
      <c r="A2569" s="36" t="s">
        <v>5096</v>
      </c>
      <c r="B2569" s="36" t="s">
        <v>5097</v>
      </c>
      <c r="C2569" s="37" t="s">
        <v>401</v>
      </c>
      <c r="D2569" s="22">
        <f aca="true" t="shared" si="40" ref="D2569:D2632">F2569/$F$5</f>
        <v>19.34315010407833</v>
      </c>
      <c r="E2569" s="28" t="s">
        <v>6433</v>
      </c>
      <c r="F2569" s="24">
        <v>25.09</v>
      </c>
    </row>
    <row r="2570" spans="1:6" s="11" customFormat="1" ht="12.75" customHeight="1">
      <c r="A2570" s="36" t="s">
        <v>5098</v>
      </c>
      <c r="B2570" s="36" t="s">
        <v>5099</v>
      </c>
      <c r="C2570" s="37" t="s">
        <v>285</v>
      </c>
      <c r="D2570" s="22">
        <f t="shared" si="40"/>
        <v>3.106930845732789</v>
      </c>
      <c r="E2570" s="28" t="s">
        <v>6433</v>
      </c>
      <c r="F2570" s="24">
        <v>4.03</v>
      </c>
    </row>
    <row r="2571" spans="1:6" s="11" customFormat="1" ht="12.75" customHeight="1">
      <c r="A2571" s="36" t="s">
        <v>5100</v>
      </c>
      <c r="B2571" s="36" t="s">
        <v>5101</v>
      </c>
      <c r="C2571" s="37" t="s">
        <v>537</v>
      </c>
      <c r="D2571" s="22">
        <f t="shared" si="40"/>
        <v>366.35571659856606</v>
      </c>
      <c r="E2571" s="28" t="s">
        <v>6433</v>
      </c>
      <c r="F2571" s="24">
        <v>475.2</v>
      </c>
    </row>
    <row r="2572" spans="1:6" s="11" customFormat="1" ht="12.75" customHeight="1">
      <c r="A2572" s="36" t="s">
        <v>5102</v>
      </c>
      <c r="B2572" s="36" t="s">
        <v>5103</v>
      </c>
      <c r="C2572" s="37" t="s">
        <v>286</v>
      </c>
      <c r="D2572" s="22">
        <f t="shared" si="40"/>
        <v>377.69639966078176</v>
      </c>
      <c r="E2572" s="28" t="s">
        <v>6433</v>
      </c>
      <c r="F2572" s="24">
        <v>489.91</v>
      </c>
    </row>
    <row r="2573" spans="1:6" s="11" customFormat="1" ht="12.75" customHeight="1">
      <c r="A2573" s="36" t="s">
        <v>5104</v>
      </c>
      <c r="B2573" s="36" t="s">
        <v>5105</v>
      </c>
      <c r="C2573" s="37" t="s">
        <v>286</v>
      </c>
      <c r="D2573" s="22">
        <f t="shared" si="40"/>
        <v>442.43312003700566</v>
      </c>
      <c r="E2573" s="28" t="s">
        <v>6433</v>
      </c>
      <c r="F2573" s="24">
        <v>573.88</v>
      </c>
    </row>
    <row r="2574" spans="1:6" s="11" customFormat="1" ht="12.75" customHeight="1">
      <c r="A2574" s="36" t="s">
        <v>5106</v>
      </c>
      <c r="B2574" s="36" t="s">
        <v>5107</v>
      </c>
      <c r="C2574" s="37" t="s">
        <v>286</v>
      </c>
      <c r="D2574" s="22">
        <f t="shared" si="40"/>
        <v>45.4475368128903</v>
      </c>
      <c r="E2574" s="28" t="s">
        <v>6433</v>
      </c>
      <c r="F2574" s="24">
        <v>58.95</v>
      </c>
    </row>
    <row r="2575" spans="1:6" s="11" customFormat="1" ht="12.75" customHeight="1">
      <c r="A2575" s="36" t="s">
        <v>5108</v>
      </c>
      <c r="B2575" s="36" t="s">
        <v>5109</v>
      </c>
      <c r="C2575" s="37" t="s">
        <v>286</v>
      </c>
      <c r="D2575" s="22">
        <f t="shared" si="40"/>
        <v>149.1172615835325</v>
      </c>
      <c r="E2575" s="28" t="s">
        <v>6433</v>
      </c>
      <c r="F2575" s="24">
        <v>193.42</v>
      </c>
    </row>
    <row r="2576" spans="1:6" s="11" customFormat="1" ht="12.75" customHeight="1">
      <c r="A2576" s="36" t="s">
        <v>5110</v>
      </c>
      <c r="B2576" s="36" t="s">
        <v>5111</v>
      </c>
      <c r="C2576" s="37" t="s">
        <v>286</v>
      </c>
      <c r="D2576" s="22">
        <f t="shared" si="40"/>
        <v>132.81936627862154</v>
      </c>
      <c r="E2576" s="28" t="s">
        <v>6433</v>
      </c>
      <c r="F2576" s="24">
        <v>172.28</v>
      </c>
    </row>
    <row r="2577" spans="1:6" s="11" customFormat="1" ht="12.75" customHeight="1">
      <c r="A2577" s="36" t="s">
        <v>5112</v>
      </c>
      <c r="B2577" s="36" t="s">
        <v>5113</v>
      </c>
      <c r="C2577" s="37" t="s">
        <v>286</v>
      </c>
      <c r="D2577" s="22">
        <f t="shared" si="40"/>
        <v>360.5042016806723</v>
      </c>
      <c r="E2577" s="28" t="s">
        <v>6433</v>
      </c>
      <c r="F2577" s="24">
        <v>467.61</v>
      </c>
    </row>
    <row r="2578" spans="1:6" s="11" customFormat="1" ht="12.75" customHeight="1">
      <c r="A2578" s="36" t="s">
        <v>5114</v>
      </c>
      <c r="B2578" s="36" t="s">
        <v>5115</v>
      </c>
      <c r="C2578" s="37" t="s">
        <v>286</v>
      </c>
      <c r="D2578" s="22">
        <f t="shared" si="40"/>
        <v>425.1406984812274</v>
      </c>
      <c r="E2578" s="28" t="s">
        <v>6433</v>
      </c>
      <c r="F2578" s="24">
        <v>551.45</v>
      </c>
    </row>
    <row r="2579" spans="1:6" s="11" customFormat="1" ht="12.75" customHeight="1">
      <c r="A2579" s="36" t="s">
        <v>5116</v>
      </c>
      <c r="B2579" s="36" t="s">
        <v>5117</v>
      </c>
      <c r="C2579" s="37" t="s">
        <v>286</v>
      </c>
      <c r="D2579" s="22">
        <f t="shared" si="40"/>
        <v>456.5800632179478</v>
      </c>
      <c r="E2579" s="28" t="s">
        <v>6433</v>
      </c>
      <c r="F2579" s="24">
        <v>592.23</v>
      </c>
    </row>
    <row r="2580" spans="1:6" s="11" customFormat="1" ht="12.75" customHeight="1">
      <c r="A2580" s="36" t="s">
        <v>375</v>
      </c>
      <c r="B2580" s="36" t="s">
        <v>5118</v>
      </c>
      <c r="C2580" s="37" t="s">
        <v>286</v>
      </c>
      <c r="D2580" s="22">
        <f t="shared" si="40"/>
        <v>526.0504201680673</v>
      </c>
      <c r="E2580" s="28" t="s">
        <v>6433</v>
      </c>
      <c r="F2580" s="24">
        <v>682.34</v>
      </c>
    </row>
    <row r="2581" spans="1:6" s="11" customFormat="1" ht="12.75" customHeight="1">
      <c r="A2581" s="36" t="s">
        <v>5119</v>
      </c>
      <c r="B2581" s="36" t="s">
        <v>5120</v>
      </c>
      <c r="C2581" s="37" t="s">
        <v>286</v>
      </c>
      <c r="D2581" s="22">
        <f t="shared" si="40"/>
        <v>611.5873872484774</v>
      </c>
      <c r="E2581" s="28" t="s">
        <v>6433</v>
      </c>
      <c r="F2581" s="24">
        <v>793.29</v>
      </c>
    </row>
    <row r="2582" spans="1:6" s="11" customFormat="1" ht="12.75" customHeight="1">
      <c r="A2582" s="36" t="s">
        <v>5121</v>
      </c>
      <c r="B2582" s="36" t="s">
        <v>5122</v>
      </c>
      <c r="C2582" s="37" t="s">
        <v>286</v>
      </c>
      <c r="D2582" s="22">
        <f t="shared" si="40"/>
        <v>679.4079099529721</v>
      </c>
      <c r="E2582" s="28" t="s">
        <v>6433</v>
      </c>
      <c r="F2582" s="24">
        <v>881.26</v>
      </c>
    </row>
    <row r="2583" spans="1:6" s="11" customFormat="1" ht="12.75" customHeight="1">
      <c r="A2583" s="36" t="s">
        <v>5123</v>
      </c>
      <c r="B2583" s="36" t="s">
        <v>5124</v>
      </c>
      <c r="C2583" s="37" t="s">
        <v>286</v>
      </c>
      <c r="D2583" s="22">
        <f t="shared" si="40"/>
        <v>665.7004086038086</v>
      </c>
      <c r="E2583" s="28" t="s">
        <v>6433</v>
      </c>
      <c r="F2583" s="24">
        <v>863.48</v>
      </c>
    </row>
    <row r="2584" spans="1:6" s="11" customFormat="1" ht="12.75" customHeight="1">
      <c r="A2584" s="36" t="s">
        <v>374</v>
      </c>
      <c r="B2584" s="36" t="s">
        <v>5125</v>
      </c>
      <c r="C2584" s="37" t="s">
        <v>286</v>
      </c>
      <c r="D2584" s="22">
        <f t="shared" si="40"/>
        <v>733.5209313083033</v>
      </c>
      <c r="E2584" s="28" t="s">
        <v>6433</v>
      </c>
      <c r="F2584" s="24">
        <v>951.45</v>
      </c>
    </row>
    <row r="2585" spans="1:6" s="11" customFormat="1" ht="12.75" customHeight="1">
      <c r="A2585" s="36" t="s">
        <v>5126</v>
      </c>
      <c r="B2585" s="36" t="s">
        <v>5127</v>
      </c>
      <c r="C2585" s="37" t="s">
        <v>286</v>
      </c>
      <c r="D2585" s="22">
        <f t="shared" si="40"/>
        <v>581.628247629327</v>
      </c>
      <c r="E2585" s="28" t="s">
        <v>6433</v>
      </c>
      <c r="F2585" s="24">
        <v>754.43</v>
      </c>
    </row>
    <row r="2586" spans="1:6" s="11" customFormat="1" ht="12.75" customHeight="1">
      <c r="A2586" s="36" t="s">
        <v>5128</v>
      </c>
      <c r="B2586" s="36" t="s">
        <v>5129</v>
      </c>
      <c r="C2586" s="37" t="s">
        <v>286</v>
      </c>
      <c r="D2586" s="22">
        <f t="shared" si="40"/>
        <v>642.1709968391027</v>
      </c>
      <c r="E2586" s="28" t="s">
        <v>6433</v>
      </c>
      <c r="F2586" s="24">
        <v>832.96</v>
      </c>
    </row>
    <row r="2587" spans="1:6" s="11" customFormat="1" ht="12.75" customHeight="1">
      <c r="A2587" s="36" t="s">
        <v>5130</v>
      </c>
      <c r="B2587" s="36" t="s">
        <v>5131</v>
      </c>
      <c r="C2587" s="37" t="s">
        <v>286</v>
      </c>
      <c r="D2587" s="22">
        <f t="shared" si="40"/>
        <v>635.6179168915273</v>
      </c>
      <c r="E2587" s="28" t="s">
        <v>6433</v>
      </c>
      <c r="F2587" s="24">
        <v>824.46</v>
      </c>
    </row>
    <row r="2588" spans="1:6" s="11" customFormat="1" ht="12.75" customHeight="1">
      <c r="A2588" s="36" t="s">
        <v>5132</v>
      </c>
      <c r="B2588" s="36" t="s">
        <v>5133</v>
      </c>
      <c r="C2588" s="37" t="s">
        <v>286</v>
      </c>
      <c r="D2588" s="22">
        <f t="shared" si="40"/>
        <v>701.8579909027832</v>
      </c>
      <c r="E2588" s="28" t="s">
        <v>6433</v>
      </c>
      <c r="F2588" s="24">
        <v>910.38</v>
      </c>
    </row>
    <row r="2589" spans="1:6" s="11" customFormat="1" ht="12.75" customHeight="1">
      <c r="A2589" s="36" t="s">
        <v>5134</v>
      </c>
      <c r="B2589" s="36" t="s">
        <v>1535</v>
      </c>
      <c r="C2589" s="37" t="s">
        <v>401</v>
      </c>
      <c r="D2589" s="22">
        <f t="shared" si="40"/>
        <v>934.5000385475292</v>
      </c>
      <c r="E2589" s="28" t="s">
        <v>6433</v>
      </c>
      <c r="F2589" s="24">
        <v>1212.14</v>
      </c>
    </row>
    <row r="2590" spans="1:6" s="11" customFormat="1" ht="12.75" customHeight="1">
      <c r="A2590" s="36" t="s">
        <v>5135</v>
      </c>
      <c r="B2590" s="36" t="s">
        <v>5136</v>
      </c>
      <c r="C2590" s="37" t="s">
        <v>401</v>
      </c>
      <c r="D2590" s="22">
        <f t="shared" si="40"/>
        <v>652.2396114409066</v>
      </c>
      <c r="E2590" s="28" t="s">
        <v>6433</v>
      </c>
      <c r="F2590" s="24">
        <v>846.02</v>
      </c>
    </row>
    <row r="2591" spans="1:6" s="11" customFormat="1" ht="12.75" customHeight="1">
      <c r="A2591" s="36" t="s">
        <v>5137</v>
      </c>
      <c r="B2591" s="36" t="s">
        <v>5138</v>
      </c>
      <c r="C2591" s="37" t="s">
        <v>401</v>
      </c>
      <c r="D2591" s="22">
        <f t="shared" si="40"/>
        <v>221.13946496029604</v>
      </c>
      <c r="E2591" s="28" t="s">
        <v>6433</v>
      </c>
      <c r="F2591" s="24">
        <v>286.84</v>
      </c>
    </row>
    <row r="2592" spans="1:6" s="11" customFormat="1" ht="12.75" customHeight="1">
      <c r="A2592" s="36" t="s">
        <v>5139</v>
      </c>
      <c r="B2592" s="36" t="s">
        <v>5140</v>
      </c>
      <c r="C2592" s="37" t="s">
        <v>286</v>
      </c>
      <c r="D2592" s="22">
        <f t="shared" si="40"/>
        <v>621.8024824608742</v>
      </c>
      <c r="E2592" s="28" t="s">
        <v>6433</v>
      </c>
      <c r="F2592" s="24">
        <v>806.54</v>
      </c>
    </row>
    <row r="2593" spans="1:6" s="11" customFormat="1" ht="12.75" customHeight="1">
      <c r="A2593" s="36" t="s">
        <v>5141</v>
      </c>
      <c r="B2593" s="36" t="s">
        <v>5142</v>
      </c>
      <c r="C2593" s="37" t="s">
        <v>286</v>
      </c>
      <c r="D2593" s="22">
        <f t="shared" si="40"/>
        <v>660.8434199367821</v>
      </c>
      <c r="E2593" s="28" t="s">
        <v>6433</v>
      </c>
      <c r="F2593" s="24">
        <v>857.18</v>
      </c>
    </row>
    <row r="2594" spans="1:6" s="11" customFormat="1" ht="12.75" customHeight="1">
      <c r="A2594" s="36" t="s">
        <v>5143</v>
      </c>
      <c r="B2594" s="36" t="s">
        <v>5144</v>
      </c>
      <c r="C2594" s="37" t="s">
        <v>286</v>
      </c>
      <c r="D2594" s="22">
        <f t="shared" si="40"/>
        <v>579.0609821910416</v>
      </c>
      <c r="E2594" s="28" t="s">
        <v>6433</v>
      </c>
      <c r="F2594" s="24">
        <v>751.1</v>
      </c>
    </row>
    <row r="2595" spans="1:6" s="11" customFormat="1" ht="12.75" customHeight="1">
      <c r="A2595" s="36" t="s">
        <v>5145</v>
      </c>
      <c r="B2595" s="36" t="s">
        <v>5146</v>
      </c>
      <c r="C2595" s="37" t="s">
        <v>286</v>
      </c>
      <c r="D2595" s="22">
        <f t="shared" si="40"/>
        <v>617.3232595790611</v>
      </c>
      <c r="E2595" s="28" t="s">
        <v>6433</v>
      </c>
      <c r="F2595" s="24">
        <v>800.73</v>
      </c>
    </row>
    <row r="2596" spans="1:6" s="11" customFormat="1" ht="12.75" customHeight="1">
      <c r="A2596" s="36" t="s">
        <v>5147</v>
      </c>
      <c r="B2596" s="36" t="s">
        <v>5148</v>
      </c>
      <c r="C2596" s="37" t="s">
        <v>401</v>
      </c>
      <c r="D2596" s="22">
        <f t="shared" si="40"/>
        <v>579.885899313854</v>
      </c>
      <c r="E2596" s="28" t="s">
        <v>6433</v>
      </c>
      <c r="F2596" s="24">
        <v>752.17</v>
      </c>
    </row>
    <row r="2597" spans="1:6" s="11" customFormat="1" ht="12.75" customHeight="1">
      <c r="A2597" s="36" t="s">
        <v>5149</v>
      </c>
      <c r="B2597" s="36" t="s">
        <v>5150</v>
      </c>
      <c r="C2597" s="37" t="s">
        <v>286</v>
      </c>
      <c r="D2597" s="22">
        <f t="shared" si="40"/>
        <v>33.79076401202683</v>
      </c>
      <c r="E2597" s="28" t="s">
        <v>6433</v>
      </c>
      <c r="F2597" s="24">
        <v>43.83</v>
      </c>
    </row>
    <row r="2598" spans="1:6" s="11" customFormat="1" ht="12.75" customHeight="1">
      <c r="A2598" s="36" t="s">
        <v>5151</v>
      </c>
      <c r="B2598" s="36" t="s">
        <v>5152</v>
      </c>
      <c r="C2598" s="37" t="s">
        <v>286</v>
      </c>
      <c r="D2598" s="22">
        <f t="shared" si="40"/>
        <v>29.781820985274848</v>
      </c>
      <c r="E2598" s="28" t="s">
        <v>6433</v>
      </c>
      <c r="F2598" s="24">
        <v>38.63</v>
      </c>
    </row>
    <row r="2599" spans="1:6" s="11" customFormat="1" ht="12.75" customHeight="1">
      <c r="A2599" s="36" t="s">
        <v>5153</v>
      </c>
      <c r="B2599" s="36" t="s">
        <v>5154</v>
      </c>
      <c r="C2599" s="37" t="s">
        <v>286</v>
      </c>
      <c r="D2599" s="22">
        <f t="shared" si="40"/>
        <v>463.78845116028066</v>
      </c>
      <c r="E2599" s="28" t="s">
        <v>6433</v>
      </c>
      <c r="F2599" s="24">
        <v>601.58</v>
      </c>
    </row>
    <row r="2600" spans="1:6" s="11" customFormat="1" ht="12.75" customHeight="1">
      <c r="A2600" s="36" t="s">
        <v>5155</v>
      </c>
      <c r="B2600" s="36" t="s">
        <v>5156</v>
      </c>
      <c r="C2600" s="37" t="s">
        <v>286</v>
      </c>
      <c r="D2600" s="22">
        <f t="shared" si="40"/>
        <v>533.0198134299592</v>
      </c>
      <c r="E2600" s="28" t="s">
        <v>6433</v>
      </c>
      <c r="F2600" s="24">
        <v>691.38</v>
      </c>
    </row>
    <row r="2601" spans="1:6" s="11" customFormat="1" ht="12.75" customHeight="1">
      <c r="A2601" s="36" t="s">
        <v>5157</v>
      </c>
      <c r="B2601" s="36" t="s">
        <v>5158</v>
      </c>
      <c r="C2601" s="37" t="s">
        <v>281</v>
      </c>
      <c r="D2601" s="22">
        <f t="shared" si="40"/>
        <v>6621.077788913732</v>
      </c>
      <c r="E2601" s="28" t="s">
        <v>6433</v>
      </c>
      <c r="F2601" s="24">
        <v>8588.2</v>
      </c>
    </row>
    <row r="2602" spans="1:6" s="11" customFormat="1" ht="12.75" customHeight="1">
      <c r="A2602" s="36" t="s">
        <v>379</v>
      </c>
      <c r="B2602" s="36" t="s">
        <v>5159</v>
      </c>
      <c r="C2602" s="37" t="s">
        <v>281</v>
      </c>
      <c r="D2602" s="22">
        <f t="shared" si="40"/>
        <v>7142.325186955516</v>
      </c>
      <c r="E2602" s="28" t="s">
        <v>6433</v>
      </c>
      <c r="F2602" s="24">
        <v>9264.31</v>
      </c>
    </row>
    <row r="2603" spans="1:6" s="11" customFormat="1" ht="12.75" customHeight="1">
      <c r="A2603" s="36" t="s">
        <v>380</v>
      </c>
      <c r="B2603" s="36" t="s">
        <v>5160</v>
      </c>
      <c r="C2603" s="37" t="s">
        <v>281</v>
      </c>
      <c r="D2603" s="22">
        <f t="shared" si="40"/>
        <v>4360.026212319791</v>
      </c>
      <c r="E2603" s="28" t="s">
        <v>6433</v>
      </c>
      <c r="F2603" s="24">
        <v>5655.39</v>
      </c>
    </row>
    <row r="2604" spans="1:6" s="11" customFormat="1" ht="12.75" customHeight="1">
      <c r="A2604" s="36" t="s">
        <v>327</v>
      </c>
      <c r="B2604" s="36" t="s">
        <v>5161</v>
      </c>
      <c r="C2604" s="37" t="s">
        <v>281</v>
      </c>
      <c r="D2604" s="22">
        <f t="shared" si="40"/>
        <v>4862.130907408836</v>
      </c>
      <c r="E2604" s="28" t="s">
        <v>6433</v>
      </c>
      <c r="F2604" s="24">
        <v>6306.67</v>
      </c>
    </row>
    <row r="2605" spans="1:6" s="11" customFormat="1" ht="12.75" customHeight="1">
      <c r="A2605" s="36" t="s">
        <v>328</v>
      </c>
      <c r="B2605" s="36" t="s">
        <v>5162</v>
      </c>
      <c r="C2605" s="37" t="s">
        <v>281</v>
      </c>
      <c r="D2605" s="22">
        <f t="shared" si="40"/>
        <v>6247.852902628942</v>
      </c>
      <c r="E2605" s="28" t="s">
        <v>6433</v>
      </c>
      <c r="F2605" s="24">
        <v>8104.09</v>
      </c>
    </row>
    <row r="2606" spans="1:6" s="11" customFormat="1" ht="12.75" customHeight="1">
      <c r="A2606" s="36" t="s">
        <v>5163</v>
      </c>
      <c r="B2606" s="36" t="s">
        <v>5164</v>
      </c>
      <c r="C2606" s="37" t="s">
        <v>281</v>
      </c>
      <c r="D2606" s="22">
        <f t="shared" si="40"/>
        <v>4565.338061830237</v>
      </c>
      <c r="E2606" s="28" t="s">
        <v>6433</v>
      </c>
      <c r="F2606" s="24">
        <v>5921.7</v>
      </c>
    </row>
    <row r="2607" spans="1:6" s="11" customFormat="1" ht="12.75" customHeight="1">
      <c r="A2607" s="36" t="s">
        <v>5165</v>
      </c>
      <c r="B2607" s="36" t="s">
        <v>5166</v>
      </c>
      <c r="C2607" s="37" t="s">
        <v>401</v>
      </c>
      <c r="D2607" s="22">
        <f t="shared" si="40"/>
        <v>459.36319481921214</v>
      </c>
      <c r="E2607" s="28" t="s">
        <v>6433</v>
      </c>
      <c r="F2607" s="24">
        <v>595.84</v>
      </c>
    </row>
    <row r="2608" spans="1:6" s="11" customFormat="1" ht="12.75" customHeight="1">
      <c r="A2608" s="36" t="s">
        <v>464</v>
      </c>
      <c r="B2608" s="36" t="s">
        <v>5167</v>
      </c>
      <c r="C2608" s="37" t="s">
        <v>401</v>
      </c>
      <c r="D2608" s="22">
        <f t="shared" si="40"/>
        <v>212.49710893531724</v>
      </c>
      <c r="E2608" s="28" t="s">
        <v>6433</v>
      </c>
      <c r="F2608" s="24">
        <v>275.63</v>
      </c>
    </row>
    <row r="2609" spans="1:6" s="11" customFormat="1" ht="12.75" customHeight="1">
      <c r="A2609" s="36" t="s">
        <v>5168</v>
      </c>
      <c r="B2609" s="36" t="s">
        <v>5169</v>
      </c>
      <c r="C2609" s="37" t="s">
        <v>401</v>
      </c>
      <c r="D2609" s="22">
        <f t="shared" si="40"/>
        <v>711.9959910569733</v>
      </c>
      <c r="E2609" s="28" t="s">
        <v>6433</v>
      </c>
      <c r="F2609" s="24">
        <v>923.53</v>
      </c>
    </row>
    <row r="2610" spans="1:6" s="11" customFormat="1" ht="12.75" customHeight="1">
      <c r="A2610" s="36" t="s">
        <v>5170</v>
      </c>
      <c r="B2610" s="36" t="s">
        <v>5171</v>
      </c>
      <c r="C2610" s="37" t="s">
        <v>281</v>
      </c>
      <c r="D2610" s="22">
        <f t="shared" si="40"/>
        <v>5561.452470896616</v>
      </c>
      <c r="E2610" s="28" t="s">
        <v>6433</v>
      </c>
      <c r="F2610" s="24">
        <v>7213.76</v>
      </c>
    </row>
    <row r="2611" spans="1:6" s="11" customFormat="1" ht="12.75" customHeight="1">
      <c r="A2611" s="36" t="s">
        <v>5172</v>
      </c>
      <c r="B2611" s="36" t="s">
        <v>5173</v>
      </c>
      <c r="C2611" s="37" t="s">
        <v>281</v>
      </c>
      <c r="D2611" s="22">
        <f t="shared" si="40"/>
        <v>6019.921363040629</v>
      </c>
      <c r="E2611" s="28" t="s">
        <v>6433</v>
      </c>
      <c r="F2611" s="24">
        <v>7808.44</v>
      </c>
    </row>
    <row r="2612" spans="1:6" s="11" customFormat="1" ht="12.75" customHeight="1">
      <c r="A2612" s="36" t="s">
        <v>5174</v>
      </c>
      <c r="B2612" s="36" t="s">
        <v>5175</v>
      </c>
      <c r="C2612" s="37" t="s">
        <v>281</v>
      </c>
      <c r="D2612" s="22">
        <f t="shared" si="40"/>
        <v>3346.9508904479226</v>
      </c>
      <c r="E2612" s="28" t="s">
        <v>6433</v>
      </c>
      <c r="F2612" s="24">
        <v>4341.33</v>
      </c>
    </row>
    <row r="2613" spans="1:6" s="11" customFormat="1" ht="12.75" customHeight="1">
      <c r="A2613" s="36" t="s">
        <v>5176</v>
      </c>
      <c r="B2613" s="36" t="s">
        <v>5177</v>
      </c>
      <c r="C2613" s="37" t="s">
        <v>281</v>
      </c>
      <c r="D2613" s="22">
        <f t="shared" si="40"/>
        <v>3793.73217176779</v>
      </c>
      <c r="E2613" s="28" t="s">
        <v>6433</v>
      </c>
      <c r="F2613" s="24">
        <v>4920.85</v>
      </c>
    </row>
    <row r="2614" spans="1:6" s="11" customFormat="1" ht="12.75" customHeight="1">
      <c r="A2614" s="36" t="s">
        <v>5178</v>
      </c>
      <c r="B2614" s="36" t="s">
        <v>5179</v>
      </c>
      <c r="C2614" s="37" t="s">
        <v>537</v>
      </c>
      <c r="D2614" s="22">
        <f t="shared" si="40"/>
        <v>366.35571659856606</v>
      </c>
      <c r="E2614" s="28" t="s">
        <v>6433</v>
      </c>
      <c r="F2614" s="24">
        <v>475.2</v>
      </c>
    </row>
    <row r="2615" spans="1:6" s="11" customFormat="1" ht="12.75" customHeight="1">
      <c r="A2615" s="36" t="s">
        <v>5180</v>
      </c>
      <c r="B2615" s="36" t="s">
        <v>5181</v>
      </c>
      <c r="C2615" s="37" t="s">
        <v>401</v>
      </c>
      <c r="D2615" s="22">
        <f t="shared" si="40"/>
        <v>101.41083956518388</v>
      </c>
      <c r="E2615" s="28" t="s">
        <v>6433</v>
      </c>
      <c r="F2615" s="24">
        <v>131.54</v>
      </c>
    </row>
    <row r="2616" spans="1:6" s="11" customFormat="1" ht="12.75" customHeight="1">
      <c r="A2616" s="36" t="s">
        <v>5182</v>
      </c>
      <c r="B2616" s="36" t="s">
        <v>4512</v>
      </c>
      <c r="C2616" s="37" t="s">
        <v>401</v>
      </c>
      <c r="D2616" s="22">
        <f t="shared" si="40"/>
        <v>108.54984195513069</v>
      </c>
      <c r="E2616" s="28" t="s">
        <v>6433</v>
      </c>
      <c r="F2616" s="24">
        <v>140.8</v>
      </c>
    </row>
    <row r="2617" spans="1:6" s="11" customFormat="1" ht="12.75" customHeight="1">
      <c r="A2617" s="36" t="s">
        <v>5183</v>
      </c>
      <c r="B2617" s="36" t="s">
        <v>5184</v>
      </c>
      <c r="C2617" s="37" t="s">
        <v>401</v>
      </c>
      <c r="D2617" s="22">
        <f t="shared" si="40"/>
        <v>62.554930228972324</v>
      </c>
      <c r="E2617" s="28" t="s">
        <v>6433</v>
      </c>
      <c r="F2617" s="24">
        <v>81.14</v>
      </c>
    </row>
    <row r="2618" spans="1:6" s="11" customFormat="1" ht="12.75" customHeight="1">
      <c r="A2618" s="36" t="s">
        <v>465</v>
      </c>
      <c r="B2618" s="36" t="s">
        <v>5185</v>
      </c>
      <c r="C2618" s="37" t="s">
        <v>401</v>
      </c>
      <c r="D2618" s="22">
        <f t="shared" si="40"/>
        <v>92.61429342379154</v>
      </c>
      <c r="E2618" s="28" t="s">
        <v>6433</v>
      </c>
      <c r="F2618" s="24">
        <v>120.13</v>
      </c>
    </row>
    <row r="2619" spans="1:6" s="11" customFormat="1" ht="12.75" customHeight="1">
      <c r="A2619" s="36" t="s">
        <v>5186</v>
      </c>
      <c r="B2619" s="36" t="s">
        <v>5187</v>
      </c>
      <c r="C2619" s="37" t="s">
        <v>401</v>
      </c>
      <c r="D2619" s="22">
        <f t="shared" si="40"/>
        <v>77.58846657929227</v>
      </c>
      <c r="E2619" s="28" t="s">
        <v>6433</v>
      </c>
      <c r="F2619" s="24">
        <v>100.64</v>
      </c>
    </row>
    <row r="2620" spans="1:6" s="11" customFormat="1" ht="12.75" customHeight="1">
      <c r="A2620" s="36" t="s">
        <v>5188</v>
      </c>
      <c r="B2620" s="36" t="s">
        <v>5189</v>
      </c>
      <c r="C2620" s="37" t="s">
        <v>401</v>
      </c>
      <c r="D2620" s="22">
        <f t="shared" si="40"/>
        <v>92.03608048724077</v>
      </c>
      <c r="E2620" s="28" t="s">
        <v>6433</v>
      </c>
      <c r="F2620" s="24">
        <v>119.38</v>
      </c>
    </row>
    <row r="2621" spans="1:6" s="11" customFormat="1" ht="12.75" customHeight="1">
      <c r="A2621" s="36" t="s">
        <v>5190</v>
      </c>
      <c r="B2621" s="36" t="s">
        <v>5191</v>
      </c>
      <c r="C2621" s="37" t="s">
        <v>401</v>
      </c>
      <c r="D2621" s="22">
        <f t="shared" si="40"/>
        <v>45.817593092282785</v>
      </c>
      <c r="E2621" s="28" t="s">
        <v>6433</v>
      </c>
      <c r="F2621" s="24">
        <v>59.43</v>
      </c>
    </row>
    <row r="2622" spans="1:6" s="11" customFormat="1" ht="12.75" customHeight="1">
      <c r="A2622" s="36" t="s">
        <v>5192</v>
      </c>
      <c r="B2622" s="36" t="s">
        <v>4531</v>
      </c>
      <c r="C2622" s="37" t="s">
        <v>401</v>
      </c>
      <c r="D2622" s="22">
        <f t="shared" si="40"/>
        <v>174.9826536119035</v>
      </c>
      <c r="E2622" s="28" t="s">
        <v>6433</v>
      </c>
      <c r="F2622" s="24">
        <v>226.97</v>
      </c>
    </row>
    <row r="2623" spans="1:6" s="11" customFormat="1" ht="12.75" customHeight="1">
      <c r="A2623" s="36" t="s">
        <v>466</v>
      </c>
      <c r="B2623" s="36" t="s">
        <v>5193</v>
      </c>
      <c r="C2623" s="37" t="s">
        <v>401</v>
      </c>
      <c r="D2623" s="22">
        <f t="shared" si="40"/>
        <v>174.9826536119035</v>
      </c>
      <c r="E2623" s="28" t="s">
        <v>6433</v>
      </c>
      <c r="F2623" s="24">
        <v>226.97</v>
      </c>
    </row>
    <row r="2624" spans="1:6" s="11" customFormat="1" ht="12.75" customHeight="1">
      <c r="A2624" s="36" t="s">
        <v>5194</v>
      </c>
      <c r="B2624" s="36" t="s">
        <v>5195</v>
      </c>
      <c r="C2624" s="37" t="s">
        <v>401</v>
      </c>
      <c r="D2624" s="22">
        <f t="shared" si="40"/>
        <v>7.871405442911111</v>
      </c>
      <c r="E2624" s="28" t="s">
        <v>6433</v>
      </c>
      <c r="F2624" s="24">
        <v>10.21</v>
      </c>
    </row>
    <row r="2625" spans="1:6" s="11" customFormat="1" ht="12.75" customHeight="1">
      <c r="A2625" s="36" t="s">
        <v>5196</v>
      </c>
      <c r="B2625" s="36" t="s">
        <v>5197</v>
      </c>
      <c r="C2625" s="37" t="s">
        <v>401</v>
      </c>
      <c r="D2625" s="22">
        <f t="shared" si="40"/>
        <v>158.2221879577519</v>
      </c>
      <c r="E2625" s="28" t="s">
        <v>6433</v>
      </c>
      <c r="F2625" s="24">
        <v>205.23</v>
      </c>
    </row>
    <row r="2626" spans="1:6" s="11" customFormat="1" ht="12.75" customHeight="1">
      <c r="A2626" s="36" t="s">
        <v>5198</v>
      </c>
      <c r="B2626" s="36" t="s">
        <v>5199</v>
      </c>
      <c r="C2626" s="37" t="s">
        <v>286</v>
      </c>
      <c r="D2626" s="22">
        <f t="shared" si="40"/>
        <v>73.07840567419629</v>
      </c>
      <c r="E2626" s="28" t="s">
        <v>6433</v>
      </c>
      <c r="F2626" s="24">
        <v>94.79</v>
      </c>
    </row>
    <row r="2627" spans="1:6" s="11" customFormat="1" ht="12.75" customHeight="1">
      <c r="A2627" s="36" t="s">
        <v>5200</v>
      </c>
      <c r="B2627" s="36" t="s">
        <v>5201</v>
      </c>
      <c r="C2627" s="37" t="s">
        <v>286</v>
      </c>
      <c r="D2627" s="22">
        <f t="shared" si="40"/>
        <v>61.01302906483695</v>
      </c>
      <c r="E2627" s="28" t="s">
        <v>6433</v>
      </c>
      <c r="F2627" s="24">
        <v>79.14</v>
      </c>
    </row>
    <row r="2628" spans="1:6" s="11" customFormat="1" ht="12.75" customHeight="1">
      <c r="A2628" s="36" t="s">
        <v>5202</v>
      </c>
      <c r="B2628" s="36" t="s">
        <v>5203</v>
      </c>
      <c r="C2628" s="37" t="s">
        <v>286</v>
      </c>
      <c r="D2628" s="22">
        <f t="shared" si="40"/>
        <v>22.157119728625396</v>
      </c>
      <c r="E2628" s="28" t="s">
        <v>6433</v>
      </c>
      <c r="F2628" s="24">
        <v>28.74</v>
      </c>
    </row>
    <row r="2629" spans="1:6" s="11" customFormat="1" ht="12.75" customHeight="1">
      <c r="A2629" s="36" t="s">
        <v>5204</v>
      </c>
      <c r="B2629" s="36" t="s">
        <v>5205</v>
      </c>
      <c r="C2629" s="37" t="s">
        <v>286</v>
      </c>
      <c r="D2629" s="22">
        <f t="shared" si="40"/>
        <v>70.73471590471051</v>
      </c>
      <c r="E2629" s="28" t="s">
        <v>6433</v>
      </c>
      <c r="F2629" s="24">
        <v>91.75</v>
      </c>
    </row>
    <row r="2630" spans="1:6" s="11" customFormat="1" ht="12.75" customHeight="1">
      <c r="A2630" s="36" t="s">
        <v>262</v>
      </c>
      <c r="B2630" s="36" t="s">
        <v>5206</v>
      </c>
      <c r="C2630" s="37" t="s">
        <v>286</v>
      </c>
      <c r="D2630" s="22">
        <f t="shared" si="40"/>
        <v>98.55061290571275</v>
      </c>
      <c r="E2630" s="28" t="s">
        <v>6433</v>
      </c>
      <c r="F2630" s="24">
        <v>127.83</v>
      </c>
    </row>
    <row r="2631" spans="1:6" s="11" customFormat="1" ht="12.75" customHeight="1">
      <c r="A2631" s="36" t="s">
        <v>5207</v>
      </c>
      <c r="B2631" s="36" t="s">
        <v>5208</v>
      </c>
      <c r="C2631" s="37" t="s">
        <v>286</v>
      </c>
      <c r="D2631" s="22">
        <f t="shared" si="40"/>
        <v>58.81581990594404</v>
      </c>
      <c r="E2631" s="28" t="s">
        <v>6433</v>
      </c>
      <c r="F2631" s="24">
        <v>76.29</v>
      </c>
    </row>
    <row r="2632" spans="1:6" s="11" customFormat="1" ht="12.75" customHeight="1">
      <c r="A2632" s="36" t="s">
        <v>5209</v>
      </c>
      <c r="B2632" s="36" t="s">
        <v>5210</v>
      </c>
      <c r="C2632" s="37" t="s">
        <v>401</v>
      </c>
      <c r="D2632" s="22">
        <f t="shared" si="40"/>
        <v>71.72153264975715</v>
      </c>
      <c r="E2632" s="28" t="s">
        <v>6433</v>
      </c>
      <c r="F2632" s="24">
        <v>93.03</v>
      </c>
    </row>
    <row r="2633" spans="1:6" s="11" customFormat="1" ht="12.75" customHeight="1">
      <c r="A2633" s="36" t="s">
        <v>5211</v>
      </c>
      <c r="B2633" s="36" t="s">
        <v>5212</v>
      </c>
      <c r="C2633" s="37" t="s">
        <v>401</v>
      </c>
      <c r="D2633" s="22">
        <f aca="true" t="shared" si="41" ref="D2633:D2696">F2633/$F$5</f>
        <v>66.22465499961453</v>
      </c>
      <c r="E2633" s="28" t="s">
        <v>6433</v>
      </c>
      <c r="F2633" s="24">
        <v>85.9</v>
      </c>
    </row>
    <row r="2634" spans="1:6" s="11" customFormat="1" ht="12.75" customHeight="1">
      <c r="A2634" s="36" t="s">
        <v>5213</v>
      </c>
      <c r="B2634" s="36" t="s">
        <v>5214</v>
      </c>
      <c r="C2634" s="37" t="s">
        <v>401</v>
      </c>
      <c r="D2634" s="22">
        <f t="shared" si="41"/>
        <v>102.15866162978953</v>
      </c>
      <c r="E2634" s="28" t="s">
        <v>6433</v>
      </c>
      <c r="F2634" s="24">
        <v>132.51</v>
      </c>
    </row>
    <row r="2635" spans="1:6" s="11" customFormat="1" ht="12.75" customHeight="1">
      <c r="A2635" s="36" t="s">
        <v>5215</v>
      </c>
      <c r="B2635" s="36" t="s">
        <v>5216</v>
      </c>
      <c r="C2635" s="37" t="s">
        <v>401</v>
      </c>
      <c r="D2635" s="22">
        <f t="shared" si="41"/>
        <v>251.73078405674195</v>
      </c>
      <c r="E2635" s="28" t="s">
        <v>6433</v>
      </c>
      <c r="F2635" s="24">
        <v>326.52</v>
      </c>
    </row>
    <row r="2636" spans="1:6" s="11" customFormat="1" ht="12.75" customHeight="1">
      <c r="A2636" s="36" t="s">
        <v>5217</v>
      </c>
      <c r="B2636" s="36" t="s">
        <v>5218</v>
      </c>
      <c r="C2636" s="37" t="s">
        <v>401</v>
      </c>
      <c r="D2636" s="22">
        <f t="shared" si="41"/>
        <v>245.69424099915196</v>
      </c>
      <c r="E2636" s="28" t="s">
        <v>6433</v>
      </c>
      <c r="F2636" s="24">
        <v>318.69</v>
      </c>
    </row>
    <row r="2637" spans="1:6" s="11" customFormat="1" ht="12.75" customHeight="1">
      <c r="A2637" s="36" t="s">
        <v>5219</v>
      </c>
      <c r="B2637" s="36" t="s">
        <v>5220</v>
      </c>
      <c r="C2637" s="37" t="s">
        <v>401</v>
      </c>
      <c r="D2637" s="23">
        <f t="shared" si="41"/>
        <v>80.09405597101227</v>
      </c>
      <c r="E2637" s="28" t="s">
        <v>6433</v>
      </c>
      <c r="F2637" s="25">
        <v>103.89</v>
      </c>
    </row>
    <row r="2638" spans="1:6" s="11" customFormat="1" ht="12.75" customHeight="1">
      <c r="A2638" s="36" t="s">
        <v>5221</v>
      </c>
      <c r="B2638" s="36" t="s">
        <v>4526</v>
      </c>
      <c r="C2638" s="37" t="s">
        <v>401</v>
      </c>
      <c r="D2638" s="23">
        <f t="shared" si="41"/>
        <v>96.5307223806954</v>
      </c>
      <c r="E2638" s="28" t="s">
        <v>6433</v>
      </c>
      <c r="F2638" s="25">
        <v>125.21</v>
      </c>
    </row>
    <row r="2639" spans="1:6" s="11" customFormat="1" ht="12.75" customHeight="1">
      <c r="A2639" s="36" t="s">
        <v>5222</v>
      </c>
      <c r="B2639" s="36" t="s">
        <v>4527</v>
      </c>
      <c r="C2639" s="37" t="s">
        <v>401</v>
      </c>
      <c r="D2639" s="23">
        <f t="shared" si="41"/>
        <v>96.5307223806954</v>
      </c>
      <c r="E2639" s="28" t="s">
        <v>6433</v>
      </c>
      <c r="F2639" s="25">
        <v>125.21</v>
      </c>
    </row>
    <row r="2640" spans="1:6" s="11" customFormat="1" ht="12.75" customHeight="1">
      <c r="A2640" s="36" t="s">
        <v>5223</v>
      </c>
      <c r="B2640" s="36" t="s">
        <v>4511</v>
      </c>
      <c r="C2640" s="37" t="s">
        <v>401</v>
      </c>
      <c r="D2640" s="22">
        <f t="shared" si="41"/>
        <v>43.088428031763165</v>
      </c>
      <c r="E2640" s="28" t="s">
        <v>6433</v>
      </c>
      <c r="F2640" s="24">
        <v>55.89</v>
      </c>
    </row>
    <row r="2641" spans="1:6" s="11" customFormat="1" ht="12.75" customHeight="1">
      <c r="A2641" s="36" t="s">
        <v>5224</v>
      </c>
      <c r="B2641" s="36" t="s">
        <v>5225</v>
      </c>
      <c r="C2641" s="37" t="s">
        <v>401</v>
      </c>
      <c r="D2641" s="22">
        <f t="shared" si="41"/>
        <v>61.81481767018735</v>
      </c>
      <c r="E2641" s="28" t="s">
        <v>6433</v>
      </c>
      <c r="F2641" s="24">
        <v>80.18</v>
      </c>
    </row>
    <row r="2642" spans="1:6" s="11" customFormat="1" ht="12.75" customHeight="1">
      <c r="A2642" s="36" t="s">
        <v>5226</v>
      </c>
      <c r="B2642" s="36" t="s">
        <v>736</v>
      </c>
      <c r="C2642" s="37" t="s">
        <v>285</v>
      </c>
      <c r="D2642" s="22">
        <f t="shared" si="41"/>
        <v>7.825148407987049</v>
      </c>
      <c r="E2642" s="28" t="s">
        <v>6433</v>
      </c>
      <c r="F2642" s="24">
        <v>10.15</v>
      </c>
    </row>
    <row r="2643" spans="1:6" s="11" customFormat="1" ht="12.75" customHeight="1">
      <c r="A2643" s="36" t="s">
        <v>5227</v>
      </c>
      <c r="B2643" s="36" t="s">
        <v>5228</v>
      </c>
      <c r="C2643" s="37" t="s">
        <v>286</v>
      </c>
      <c r="D2643" s="22">
        <f t="shared" si="41"/>
        <v>44.39133451545756</v>
      </c>
      <c r="E2643" s="28" t="s">
        <v>6433</v>
      </c>
      <c r="F2643" s="24">
        <v>57.58</v>
      </c>
    </row>
    <row r="2644" spans="1:6" s="11" customFormat="1" ht="12.75" customHeight="1">
      <c r="A2644" s="36" t="s">
        <v>5229</v>
      </c>
      <c r="B2644" s="36" t="s">
        <v>5009</v>
      </c>
      <c r="C2644" s="37" t="s">
        <v>415</v>
      </c>
      <c r="D2644" s="22">
        <f t="shared" si="41"/>
        <v>11.934315010407834</v>
      </c>
      <c r="E2644" s="28" t="s">
        <v>6433</v>
      </c>
      <c r="F2644" s="24">
        <v>15.48</v>
      </c>
    </row>
    <row r="2645" spans="1:6" s="11" customFormat="1" ht="12.75" customHeight="1">
      <c r="A2645" s="36" t="s">
        <v>31</v>
      </c>
      <c r="B2645" s="36" t="s">
        <v>5230</v>
      </c>
      <c r="C2645" s="37" t="s">
        <v>401</v>
      </c>
      <c r="D2645" s="22">
        <f t="shared" si="41"/>
        <v>28.03176316398119</v>
      </c>
      <c r="E2645" s="28" t="s">
        <v>6433</v>
      </c>
      <c r="F2645" s="24">
        <v>36.36</v>
      </c>
    </row>
    <row r="2646" spans="1:6" s="11" customFormat="1" ht="12.75" customHeight="1">
      <c r="A2646" s="36" t="s">
        <v>258</v>
      </c>
      <c r="B2646" s="36" t="s">
        <v>569</v>
      </c>
      <c r="C2646" s="37" t="s">
        <v>401</v>
      </c>
      <c r="D2646" s="22">
        <f t="shared" si="41"/>
        <v>6.583917970858068</v>
      </c>
      <c r="E2646" s="28" t="s">
        <v>6433</v>
      </c>
      <c r="F2646" s="24">
        <v>8.54</v>
      </c>
    </row>
    <row r="2647" spans="1:6" s="11" customFormat="1" ht="12.75" customHeight="1">
      <c r="A2647" s="36" t="s">
        <v>5231</v>
      </c>
      <c r="B2647" s="36" t="s">
        <v>4588</v>
      </c>
      <c r="C2647" s="37" t="s">
        <v>401</v>
      </c>
      <c r="D2647" s="22">
        <f t="shared" si="41"/>
        <v>63.572584997301675</v>
      </c>
      <c r="E2647" s="28" t="s">
        <v>6433</v>
      </c>
      <c r="F2647" s="24">
        <v>82.46</v>
      </c>
    </row>
    <row r="2648" spans="1:6" s="11" customFormat="1" ht="12.75" customHeight="1">
      <c r="A2648" s="36" t="s">
        <v>5232</v>
      </c>
      <c r="B2648" s="36" t="s">
        <v>5233</v>
      </c>
      <c r="C2648" s="37" t="s">
        <v>401</v>
      </c>
      <c r="D2648" s="22">
        <f t="shared" si="41"/>
        <v>47.035695011949734</v>
      </c>
      <c r="E2648" s="28" t="s">
        <v>6433</v>
      </c>
      <c r="F2648" s="24">
        <v>61.01</v>
      </c>
    </row>
    <row r="2649" spans="1:6" s="11" customFormat="1" ht="12.75" customHeight="1">
      <c r="A2649" s="36" t="s">
        <v>5234</v>
      </c>
      <c r="B2649" s="36" t="s">
        <v>5235</v>
      </c>
      <c r="C2649" s="37" t="s">
        <v>401</v>
      </c>
      <c r="D2649" s="22">
        <f t="shared" si="41"/>
        <v>49.92675969470358</v>
      </c>
      <c r="E2649" s="28" t="s">
        <v>6433</v>
      </c>
      <c r="F2649" s="24">
        <v>64.76</v>
      </c>
    </row>
    <row r="2650" spans="1:6" s="11" customFormat="1" ht="12.75" customHeight="1">
      <c r="A2650" s="36" t="s">
        <v>5236</v>
      </c>
      <c r="B2650" s="36" t="s">
        <v>5237</v>
      </c>
      <c r="C2650" s="37" t="s">
        <v>537</v>
      </c>
      <c r="D2650" s="22">
        <f t="shared" si="41"/>
        <v>366.35571659856606</v>
      </c>
      <c r="E2650" s="28" t="s">
        <v>6433</v>
      </c>
      <c r="F2650" s="24">
        <v>475.2</v>
      </c>
    </row>
    <row r="2651" spans="1:6" s="11" customFormat="1" ht="12.75" customHeight="1">
      <c r="A2651" s="36" t="s">
        <v>5238</v>
      </c>
      <c r="B2651" s="36" t="s">
        <v>5239</v>
      </c>
      <c r="C2651" s="37" t="s">
        <v>401</v>
      </c>
      <c r="D2651" s="22">
        <f t="shared" si="41"/>
        <v>5.311849510446381</v>
      </c>
      <c r="E2651" s="28" t="s">
        <v>6433</v>
      </c>
      <c r="F2651" s="24">
        <v>6.89</v>
      </c>
    </row>
    <row r="2652" spans="1:6" s="11" customFormat="1" ht="12.75" customHeight="1">
      <c r="A2652" s="38" t="s">
        <v>5240</v>
      </c>
      <c r="B2652" s="36" t="s">
        <v>5241</v>
      </c>
      <c r="C2652" s="39" t="s">
        <v>401</v>
      </c>
      <c r="D2652" s="22">
        <f t="shared" si="41"/>
        <v>23.151645979492717</v>
      </c>
      <c r="E2652" s="28" t="s">
        <v>6433</v>
      </c>
      <c r="F2652" s="24">
        <v>30.03</v>
      </c>
    </row>
    <row r="2653" spans="1:6" s="11" customFormat="1" ht="12.75" customHeight="1">
      <c r="A2653" s="38" t="s">
        <v>5242</v>
      </c>
      <c r="B2653" s="36" t="s">
        <v>5243</v>
      </c>
      <c r="C2653" s="39" t="s">
        <v>401</v>
      </c>
      <c r="D2653" s="22">
        <f t="shared" si="41"/>
        <v>46.133682830930546</v>
      </c>
      <c r="E2653" s="28" t="s">
        <v>6433</v>
      </c>
      <c r="F2653" s="24">
        <v>59.84</v>
      </c>
    </row>
    <row r="2654" spans="1:6" s="11" customFormat="1" ht="12.75" customHeight="1">
      <c r="A2654" s="38" t="s">
        <v>5244</v>
      </c>
      <c r="B2654" s="36" t="s">
        <v>5245</v>
      </c>
      <c r="C2654" s="39" t="s">
        <v>401</v>
      </c>
      <c r="D2654" s="22">
        <f t="shared" si="41"/>
        <v>49.03245701950505</v>
      </c>
      <c r="E2654" s="28" t="s">
        <v>6433</v>
      </c>
      <c r="F2654" s="24">
        <v>63.6</v>
      </c>
    </row>
    <row r="2655" spans="1:6" s="11" customFormat="1" ht="12.75" customHeight="1">
      <c r="A2655" s="36" t="s">
        <v>5246</v>
      </c>
      <c r="B2655" s="36" t="s">
        <v>5247</v>
      </c>
      <c r="C2655" s="37" t="s">
        <v>401</v>
      </c>
      <c r="D2655" s="22">
        <f t="shared" si="41"/>
        <v>0.7092745355022744</v>
      </c>
      <c r="E2655" s="28" t="s">
        <v>6433</v>
      </c>
      <c r="F2655" s="24">
        <v>0.92</v>
      </c>
    </row>
    <row r="2656" spans="1:6" s="11" customFormat="1" ht="12.75" customHeight="1">
      <c r="A2656" s="36" t="s">
        <v>389</v>
      </c>
      <c r="B2656" s="36" t="s">
        <v>5248</v>
      </c>
      <c r="C2656" s="37" t="s">
        <v>401</v>
      </c>
      <c r="D2656" s="22">
        <f t="shared" si="41"/>
        <v>9.320792537198367</v>
      </c>
      <c r="E2656" s="28" t="s">
        <v>6433</v>
      </c>
      <c r="F2656" s="24">
        <v>12.09</v>
      </c>
    </row>
    <row r="2657" spans="1:6" s="11" customFormat="1" ht="12.75" customHeight="1">
      <c r="A2657" s="36" t="s">
        <v>263</v>
      </c>
      <c r="B2657" s="36" t="s">
        <v>6411</v>
      </c>
      <c r="C2657" s="37" t="s">
        <v>401</v>
      </c>
      <c r="D2657" s="22">
        <f t="shared" si="41"/>
        <v>11.086269370133376</v>
      </c>
      <c r="E2657" s="28" t="s">
        <v>6433</v>
      </c>
      <c r="F2657" s="24">
        <v>14.38</v>
      </c>
    </row>
    <row r="2658" spans="1:6" s="11" customFormat="1" ht="12.75" customHeight="1">
      <c r="A2658" s="36" t="s">
        <v>467</v>
      </c>
      <c r="B2658" s="36" t="s">
        <v>5249</v>
      </c>
      <c r="C2658" s="37" t="s">
        <v>401</v>
      </c>
      <c r="D2658" s="22">
        <f t="shared" si="41"/>
        <v>84.91249710893533</v>
      </c>
      <c r="E2658" s="28" t="s">
        <v>6433</v>
      </c>
      <c r="F2658" s="24">
        <v>110.14</v>
      </c>
    </row>
    <row r="2659" spans="1:6" s="11" customFormat="1" ht="12.75" customHeight="1">
      <c r="A2659" s="36" t="s">
        <v>5250</v>
      </c>
      <c r="B2659" s="36" t="s">
        <v>5251</v>
      </c>
      <c r="C2659" s="37" t="s">
        <v>401</v>
      </c>
      <c r="D2659" s="22">
        <f t="shared" si="41"/>
        <v>41.86261660627554</v>
      </c>
      <c r="E2659" s="28" t="s">
        <v>6433</v>
      </c>
      <c r="F2659" s="24">
        <v>54.3</v>
      </c>
    </row>
    <row r="2660" spans="1:6" s="11" customFormat="1" ht="12.75" customHeight="1">
      <c r="A2660" s="36" t="s">
        <v>376</v>
      </c>
      <c r="B2660" s="36" t="s">
        <v>5252</v>
      </c>
      <c r="C2660" s="37" t="s">
        <v>281</v>
      </c>
      <c r="D2660" s="22">
        <f t="shared" si="41"/>
        <v>74.15773648909105</v>
      </c>
      <c r="E2660" s="28" t="s">
        <v>6433</v>
      </c>
      <c r="F2660" s="24">
        <v>96.19</v>
      </c>
    </row>
    <row r="2661" spans="1:6" s="11" customFormat="1" ht="12.75" customHeight="1">
      <c r="A2661" s="36" t="s">
        <v>5253</v>
      </c>
      <c r="B2661" s="36" t="s">
        <v>5254</v>
      </c>
      <c r="C2661" s="37" t="s">
        <v>281</v>
      </c>
      <c r="D2661" s="22">
        <f t="shared" si="41"/>
        <v>115.67342533343613</v>
      </c>
      <c r="E2661" s="28" t="s">
        <v>6433</v>
      </c>
      <c r="F2661" s="24">
        <v>150.04</v>
      </c>
    </row>
    <row r="2662" spans="1:6" s="11" customFormat="1" ht="12.75" customHeight="1">
      <c r="A2662" s="36" t="s">
        <v>5255</v>
      </c>
      <c r="B2662" s="36" t="s">
        <v>5256</v>
      </c>
      <c r="C2662" s="37" t="s">
        <v>281</v>
      </c>
      <c r="D2662" s="22">
        <f t="shared" si="41"/>
        <v>220.29912882584227</v>
      </c>
      <c r="E2662" s="28" t="s">
        <v>6433</v>
      </c>
      <c r="F2662" s="24">
        <v>285.75</v>
      </c>
    </row>
    <row r="2663" spans="1:6" s="11" customFormat="1" ht="12.75" customHeight="1">
      <c r="A2663" s="36" t="s">
        <v>5257</v>
      </c>
      <c r="B2663" s="36" t="s">
        <v>5258</v>
      </c>
      <c r="C2663" s="37" t="s">
        <v>281</v>
      </c>
      <c r="D2663" s="22">
        <f t="shared" si="41"/>
        <v>29.25757458946882</v>
      </c>
      <c r="E2663" s="28" t="s">
        <v>6433</v>
      </c>
      <c r="F2663" s="24">
        <v>37.95</v>
      </c>
    </row>
    <row r="2664" spans="1:6" s="11" customFormat="1" ht="12.75" customHeight="1">
      <c r="A2664" s="36" t="s">
        <v>5259</v>
      </c>
      <c r="B2664" s="36" t="s">
        <v>5260</v>
      </c>
      <c r="C2664" s="37" t="s">
        <v>281</v>
      </c>
      <c r="D2664" s="22">
        <f t="shared" si="41"/>
        <v>21.841029989977642</v>
      </c>
      <c r="E2664" s="28" t="s">
        <v>6433</v>
      </c>
      <c r="F2664" s="24">
        <v>28.33</v>
      </c>
    </row>
    <row r="2665" spans="1:6" s="11" customFormat="1" ht="12.75" customHeight="1">
      <c r="A2665" s="36" t="s">
        <v>5261</v>
      </c>
      <c r="B2665" s="36" t="s">
        <v>5262</v>
      </c>
      <c r="C2665" s="37" t="s">
        <v>281</v>
      </c>
      <c r="D2665" s="22">
        <f t="shared" si="41"/>
        <v>39.31077017963149</v>
      </c>
      <c r="E2665" s="28" t="s">
        <v>6433</v>
      </c>
      <c r="F2665" s="24">
        <v>50.99</v>
      </c>
    </row>
    <row r="2666" spans="1:6" s="11" customFormat="1" ht="12.75" customHeight="1">
      <c r="A2666" s="36" t="s">
        <v>5263</v>
      </c>
      <c r="B2666" s="36" t="s">
        <v>5264</v>
      </c>
      <c r="C2666" s="37" t="s">
        <v>281</v>
      </c>
      <c r="D2666" s="22">
        <f t="shared" si="41"/>
        <v>33.69824994217871</v>
      </c>
      <c r="E2666" s="28" t="s">
        <v>6433</v>
      </c>
      <c r="F2666" s="24">
        <v>43.71</v>
      </c>
    </row>
    <row r="2667" spans="1:6" s="11" customFormat="1" ht="12.75" customHeight="1">
      <c r="A2667" s="36" t="s">
        <v>5265</v>
      </c>
      <c r="B2667" s="36" t="s">
        <v>5266</v>
      </c>
      <c r="C2667" s="37" t="s">
        <v>281</v>
      </c>
      <c r="D2667" s="22">
        <f t="shared" si="41"/>
        <v>33.80618302366818</v>
      </c>
      <c r="E2667" s="28" t="s">
        <v>6433</v>
      </c>
      <c r="F2667" s="24">
        <v>43.85</v>
      </c>
    </row>
    <row r="2668" spans="1:6" s="11" customFormat="1" ht="12.75" customHeight="1">
      <c r="A2668" s="36" t="s">
        <v>5267</v>
      </c>
      <c r="B2668" s="36" t="s">
        <v>5268</v>
      </c>
      <c r="C2668" s="37" t="s">
        <v>281</v>
      </c>
      <c r="D2668" s="22">
        <f t="shared" si="41"/>
        <v>27.276231593554858</v>
      </c>
      <c r="E2668" s="28" t="s">
        <v>6433</v>
      </c>
      <c r="F2668" s="24">
        <v>35.38</v>
      </c>
    </row>
    <row r="2669" spans="1:6" s="11" customFormat="1" ht="12.75" customHeight="1">
      <c r="A2669" s="36" t="s">
        <v>395</v>
      </c>
      <c r="B2669" s="36" t="s">
        <v>5269</v>
      </c>
      <c r="C2669" s="37" t="s">
        <v>281</v>
      </c>
      <c r="D2669" s="22">
        <f t="shared" si="41"/>
        <v>30.953665870017733</v>
      </c>
      <c r="E2669" s="28" t="s">
        <v>6433</v>
      </c>
      <c r="F2669" s="24">
        <v>40.15</v>
      </c>
    </row>
    <row r="2670" spans="1:6" s="11" customFormat="1" ht="12.75" customHeight="1">
      <c r="A2670" s="36" t="s">
        <v>5270</v>
      </c>
      <c r="B2670" s="36" t="s">
        <v>5271</v>
      </c>
      <c r="C2670" s="37" t="s">
        <v>401</v>
      </c>
      <c r="D2670" s="22">
        <f t="shared" si="41"/>
        <v>67.7357181404672</v>
      </c>
      <c r="E2670" s="28" t="s">
        <v>6433</v>
      </c>
      <c r="F2670" s="24">
        <v>87.86</v>
      </c>
    </row>
    <row r="2671" spans="1:6" s="11" customFormat="1" ht="12.75" customHeight="1">
      <c r="A2671" s="36" t="s">
        <v>5272</v>
      </c>
      <c r="B2671" s="36" t="s">
        <v>5273</v>
      </c>
      <c r="C2671" s="37" t="s">
        <v>401</v>
      </c>
      <c r="D2671" s="22">
        <f t="shared" si="41"/>
        <v>56.44129211317554</v>
      </c>
      <c r="E2671" s="28" t="s">
        <v>6433</v>
      </c>
      <c r="F2671" s="24">
        <v>73.21</v>
      </c>
    </row>
    <row r="2672" spans="1:6" s="11" customFormat="1" ht="12.75" customHeight="1">
      <c r="A2672" s="36" t="s">
        <v>394</v>
      </c>
      <c r="B2672" s="36" t="s">
        <v>5274</v>
      </c>
      <c r="C2672" s="37" t="s">
        <v>401</v>
      </c>
      <c r="D2672" s="22">
        <f t="shared" si="41"/>
        <v>85.7219952201064</v>
      </c>
      <c r="E2672" s="28" t="s">
        <v>6433</v>
      </c>
      <c r="F2672" s="24">
        <v>111.19</v>
      </c>
    </row>
    <row r="2673" spans="1:6" s="11" customFormat="1" ht="12.75" customHeight="1">
      <c r="A2673" s="36" t="s">
        <v>5275</v>
      </c>
      <c r="B2673" s="36" t="s">
        <v>5276</v>
      </c>
      <c r="C2673" s="37" t="s">
        <v>401</v>
      </c>
      <c r="D2673" s="22">
        <f t="shared" si="41"/>
        <v>100.21586616297897</v>
      </c>
      <c r="E2673" s="28" t="s">
        <v>6433</v>
      </c>
      <c r="F2673" s="24">
        <v>129.99</v>
      </c>
    </row>
    <row r="2674" spans="1:6" s="11" customFormat="1" ht="12.75" customHeight="1">
      <c r="A2674" s="36" t="s">
        <v>5277</v>
      </c>
      <c r="B2674" s="36" t="s">
        <v>5278</v>
      </c>
      <c r="C2674" s="37" t="s">
        <v>401</v>
      </c>
      <c r="D2674" s="22">
        <f t="shared" si="41"/>
        <v>67.37337136689538</v>
      </c>
      <c r="E2674" s="28" t="s">
        <v>6433</v>
      </c>
      <c r="F2674" s="24">
        <v>87.39</v>
      </c>
    </row>
    <row r="2675" spans="1:6" s="11" customFormat="1" ht="12.75" customHeight="1">
      <c r="A2675" s="36" t="s">
        <v>396</v>
      </c>
      <c r="B2675" s="36" t="s">
        <v>5279</v>
      </c>
      <c r="C2675" s="37" t="s">
        <v>401</v>
      </c>
      <c r="D2675" s="22">
        <f t="shared" si="41"/>
        <v>68.00555084419089</v>
      </c>
      <c r="E2675" s="28" t="s">
        <v>6433</v>
      </c>
      <c r="F2675" s="24">
        <v>88.21</v>
      </c>
    </row>
    <row r="2676" spans="1:6" s="11" customFormat="1" ht="12.75" customHeight="1">
      <c r="A2676" s="36" t="s">
        <v>5280</v>
      </c>
      <c r="B2676" s="36" t="s">
        <v>5281</v>
      </c>
      <c r="C2676" s="37" t="s">
        <v>401</v>
      </c>
      <c r="D2676" s="22">
        <f t="shared" si="41"/>
        <v>89.00624469971476</v>
      </c>
      <c r="E2676" s="28" t="s">
        <v>6433</v>
      </c>
      <c r="F2676" s="24">
        <v>115.45</v>
      </c>
    </row>
    <row r="2677" spans="1:6" s="11" customFormat="1" ht="12.75" customHeight="1">
      <c r="A2677" s="36" t="s">
        <v>5282</v>
      </c>
      <c r="B2677" s="36" t="s">
        <v>5283</v>
      </c>
      <c r="C2677" s="37" t="s">
        <v>401</v>
      </c>
      <c r="D2677" s="22">
        <f t="shared" si="41"/>
        <v>76.28556009559787</v>
      </c>
      <c r="E2677" s="28" t="s">
        <v>6433</v>
      </c>
      <c r="F2677" s="24">
        <v>98.95</v>
      </c>
    </row>
    <row r="2678" spans="1:6" s="11" customFormat="1" ht="12.75" customHeight="1">
      <c r="A2678" s="36" t="s">
        <v>5284</v>
      </c>
      <c r="B2678" s="36" t="s">
        <v>5285</v>
      </c>
      <c r="C2678" s="37" t="s">
        <v>537</v>
      </c>
      <c r="D2678" s="22">
        <f t="shared" si="41"/>
        <v>366.35571659856606</v>
      </c>
      <c r="E2678" s="28" t="s">
        <v>6433</v>
      </c>
      <c r="F2678" s="24">
        <v>475.2</v>
      </c>
    </row>
    <row r="2679" spans="1:6" s="11" customFormat="1" ht="12.75" customHeight="1">
      <c r="A2679" s="36" t="s">
        <v>5286</v>
      </c>
      <c r="B2679" s="36" t="s">
        <v>5287</v>
      </c>
      <c r="C2679" s="37" t="s">
        <v>281</v>
      </c>
      <c r="D2679" s="22">
        <f t="shared" si="41"/>
        <v>34.05288720992985</v>
      </c>
      <c r="E2679" s="28" t="s">
        <v>6433</v>
      </c>
      <c r="F2679" s="24">
        <v>44.17</v>
      </c>
    </row>
    <row r="2680" spans="1:6" s="11" customFormat="1" ht="12.75" customHeight="1">
      <c r="A2680" s="36" t="s">
        <v>5288</v>
      </c>
      <c r="B2680" s="36" t="s">
        <v>5289</v>
      </c>
      <c r="C2680" s="37" t="s">
        <v>401</v>
      </c>
      <c r="D2680" s="22">
        <f t="shared" si="41"/>
        <v>148.07647829774112</v>
      </c>
      <c r="E2680" s="28" t="s">
        <v>6433</v>
      </c>
      <c r="F2680" s="24">
        <v>192.07</v>
      </c>
    </row>
    <row r="2681" spans="1:6" s="11" customFormat="1" ht="12.75" customHeight="1">
      <c r="A2681" s="36" t="s">
        <v>5290</v>
      </c>
      <c r="B2681" s="36" t="s">
        <v>5291</v>
      </c>
      <c r="C2681" s="37" t="s">
        <v>401</v>
      </c>
      <c r="D2681" s="22">
        <f t="shared" si="41"/>
        <v>144.42217253874028</v>
      </c>
      <c r="E2681" s="28" t="s">
        <v>6433</v>
      </c>
      <c r="F2681" s="24">
        <v>187.33</v>
      </c>
    </row>
    <row r="2682" spans="1:6" s="11" customFormat="1" ht="12.75" customHeight="1">
      <c r="A2682" s="36" t="s">
        <v>5292</v>
      </c>
      <c r="B2682" s="36" t="s">
        <v>5293</v>
      </c>
      <c r="C2682" s="37" t="s">
        <v>401</v>
      </c>
      <c r="D2682" s="22">
        <f t="shared" si="41"/>
        <v>83.88713283478529</v>
      </c>
      <c r="E2682" s="28" t="s">
        <v>6433</v>
      </c>
      <c r="F2682" s="24">
        <v>108.81</v>
      </c>
    </row>
    <row r="2683" spans="1:6" s="11" customFormat="1" ht="12.75" customHeight="1">
      <c r="A2683" s="36" t="s">
        <v>5294</v>
      </c>
      <c r="B2683" s="36" t="s">
        <v>5295</v>
      </c>
      <c r="C2683" s="37" t="s">
        <v>401</v>
      </c>
      <c r="D2683" s="22">
        <f t="shared" si="41"/>
        <v>557.4203993524015</v>
      </c>
      <c r="E2683" s="28" t="s">
        <v>6433</v>
      </c>
      <c r="F2683" s="24">
        <v>723.03</v>
      </c>
    </row>
    <row r="2684" spans="1:6" s="11" customFormat="1" ht="12.75" customHeight="1">
      <c r="A2684" s="36" t="s">
        <v>5296</v>
      </c>
      <c r="B2684" s="36" t="s">
        <v>5297</v>
      </c>
      <c r="C2684" s="37" t="s">
        <v>401</v>
      </c>
      <c r="D2684" s="22">
        <f t="shared" si="41"/>
        <v>55.58553696708041</v>
      </c>
      <c r="E2684" s="28" t="s">
        <v>6433</v>
      </c>
      <c r="F2684" s="24">
        <v>72.1</v>
      </c>
    </row>
    <row r="2685" spans="1:6" s="11" customFormat="1" ht="12.75" customHeight="1">
      <c r="A2685" s="36" t="s">
        <v>5298</v>
      </c>
      <c r="B2685" s="36" t="s">
        <v>5299</v>
      </c>
      <c r="C2685" s="37" t="s">
        <v>401</v>
      </c>
      <c r="D2685" s="22">
        <f t="shared" si="41"/>
        <v>63.37213784596408</v>
      </c>
      <c r="E2685" s="28" t="s">
        <v>6433</v>
      </c>
      <c r="F2685" s="24">
        <v>82.2</v>
      </c>
    </row>
    <row r="2686" spans="1:6" s="11" customFormat="1" ht="12.75" customHeight="1">
      <c r="A2686" s="36" t="s">
        <v>388</v>
      </c>
      <c r="B2686" s="36" t="s">
        <v>5300</v>
      </c>
      <c r="C2686" s="37" t="s">
        <v>401</v>
      </c>
      <c r="D2686" s="22">
        <f t="shared" si="41"/>
        <v>131.84796854521628</v>
      </c>
      <c r="E2686" s="28" t="s">
        <v>6433</v>
      </c>
      <c r="F2686" s="24">
        <v>171.02</v>
      </c>
    </row>
    <row r="2687" spans="1:6" s="11" customFormat="1" ht="12.75" customHeight="1">
      <c r="A2687" s="36" t="s">
        <v>5301</v>
      </c>
      <c r="B2687" s="36" t="s">
        <v>5302</v>
      </c>
      <c r="C2687" s="37" t="s">
        <v>401</v>
      </c>
      <c r="D2687" s="22">
        <f t="shared" si="41"/>
        <v>195.227815897001</v>
      </c>
      <c r="E2687" s="28" t="s">
        <v>6433</v>
      </c>
      <c r="F2687" s="24">
        <v>253.23</v>
      </c>
    </row>
    <row r="2688" spans="1:6" s="11" customFormat="1" ht="12.75" customHeight="1">
      <c r="A2688" s="36" t="s">
        <v>390</v>
      </c>
      <c r="B2688" s="36" t="s">
        <v>5303</v>
      </c>
      <c r="C2688" s="37" t="s">
        <v>401</v>
      </c>
      <c r="D2688" s="22">
        <f t="shared" si="41"/>
        <v>145.84843111556552</v>
      </c>
      <c r="E2688" s="28" t="s">
        <v>6433</v>
      </c>
      <c r="F2688" s="24">
        <v>189.18</v>
      </c>
    </row>
    <row r="2689" spans="1:6" s="11" customFormat="1" ht="12.75" customHeight="1">
      <c r="A2689" s="36" t="s">
        <v>5304</v>
      </c>
      <c r="B2689" s="36" t="s">
        <v>5305</v>
      </c>
      <c r="C2689" s="37" t="s">
        <v>281</v>
      </c>
      <c r="D2689" s="22">
        <f t="shared" si="41"/>
        <v>33.3667411918896</v>
      </c>
      <c r="E2689" s="28" t="s">
        <v>6433</v>
      </c>
      <c r="F2689" s="24">
        <v>43.28</v>
      </c>
    </row>
    <row r="2690" spans="1:6" s="11" customFormat="1" ht="12.75" customHeight="1">
      <c r="A2690" s="36" t="s">
        <v>5306</v>
      </c>
      <c r="B2690" s="36" t="s">
        <v>5307</v>
      </c>
      <c r="C2690" s="37" t="s">
        <v>401</v>
      </c>
      <c r="D2690" s="22">
        <f t="shared" si="41"/>
        <v>87.27160589006246</v>
      </c>
      <c r="E2690" s="28" t="s">
        <v>6433</v>
      </c>
      <c r="F2690" s="24">
        <v>113.2</v>
      </c>
    </row>
    <row r="2691" spans="1:6" s="11" customFormat="1" ht="12.75" customHeight="1">
      <c r="A2691" s="36" t="s">
        <v>5308</v>
      </c>
      <c r="B2691" s="36" t="s">
        <v>5309</v>
      </c>
      <c r="C2691" s="37" t="s">
        <v>401</v>
      </c>
      <c r="D2691" s="22">
        <f t="shared" si="41"/>
        <v>141.61591242001387</v>
      </c>
      <c r="E2691" s="28" t="s">
        <v>6433</v>
      </c>
      <c r="F2691" s="24">
        <v>183.69</v>
      </c>
    </row>
    <row r="2692" spans="1:6" s="11" customFormat="1" ht="12.75" customHeight="1">
      <c r="A2692" s="36" t="s">
        <v>5310</v>
      </c>
      <c r="B2692" s="36" t="s">
        <v>5311</v>
      </c>
      <c r="C2692" s="37" t="s">
        <v>401</v>
      </c>
      <c r="D2692" s="22">
        <f t="shared" si="41"/>
        <v>56.603191735409766</v>
      </c>
      <c r="E2692" s="28" t="s">
        <v>6433</v>
      </c>
      <c r="F2692" s="24">
        <v>73.42</v>
      </c>
    </row>
    <row r="2693" spans="1:6" s="11" customFormat="1" ht="12.75" customHeight="1">
      <c r="A2693" s="36" t="s">
        <v>5312</v>
      </c>
      <c r="B2693" s="36" t="s">
        <v>5313</v>
      </c>
      <c r="C2693" s="37" t="s">
        <v>401</v>
      </c>
      <c r="D2693" s="22">
        <f t="shared" si="41"/>
        <v>144.977256957829</v>
      </c>
      <c r="E2693" s="28" t="s">
        <v>6433</v>
      </c>
      <c r="F2693" s="24">
        <v>188.05</v>
      </c>
    </row>
    <row r="2694" spans="1:6" s="11" customFormat="1" ht="12.75" customHeight="1">
      <c r="A2694" s="36" t="s">
        <v>5314</v>
      </c>
      <c r="B2694" s="36" t="s">
        <v>5315</v>
      </c>
      <c r="C2694" s="37" t="s">
        <v>281</v>
      </c>
      <c r="D2694" s="22">
        <f t="shared" si="41"/>
        <v>167.9284557859841</v>
      </c>
      <c r="E2694" s="28" t="s">
        <v>6433</v>
      </c>
      <c r="F2694" s="24">
        <v>217.82</v>
      </c>
    </row>
    <row r="2695" spans="1:6" s="11" customFormat="1" ht="12.75" customHeight="1">
      <c r="A2695" s="36" t="s">
        <v>5316</v>
      </c>
      <c r="B2695" s="36" t="s">
        <v>5317</v>
      </c>
      <c r="C2695" s="37" t="s">
        <v>281</v>
      </c>
      <c r="D2695" s="22">
        <f t="shared" si="41"/>
        <v>165.66186107470512</v>
      </c>
      <c r="E2695" s="28" t="s">
        <v>6433</v>
      </c>
      <c r="F2695" s="24">
        <v>214.88</v>
      </c>
    </row>
    <row r="2696" spans="1:6" s="11" customFormat="1" ht="12.75" customHeight="1">
      <c r="A2696" s="36" t="s">
        <v>5318</v>
      </c>
      <c r="B2696" s="36" t="s">
        <v>5319</v>
      </c>
      <c r="C2696" s="37" t="s">
        <v>281</v>
      </c>
      <c r="D2696" s="22">
        <f t="shared" si="41"/>
        <v>171.39773340528873</v>
      </c>
      <c r="E2696" s="28" t="s">
        <v>6433</v>
      </c>
      <c r="F2696" s="24">
        <v>222.32</v>
      </c>
    </row>
    <row r="2697" spans="1:6" s="11" customFormat="1" ht="12.75" customHeight="1">
      <c r="A2697" s="36" t="s">
        <v>5320</v>
      </c>
      <c r="B2697" s="36" t="s">
        <v>5321</v>
      </c>
      <c r="C2697" s="37" t="s">
        <v>281</v>
      </c>
      <c r="D2697" s="22">
        <f aca="true" t="shared" si="42" ref="D2697:D2760">F2697/$F$5</f>
        <v>188.75183100763243</v>
      </c>
      <c r="E2697" s="28" t="s">
        <v>6433</v>
      </c>
      <c r="F2697" s="24">
        <v>244.83</v>
      </c>
    </row>
    <row r="2698" spans="1:6" s="11" customFormat="1" ht="12.75" customHeight="1">
      <c r="A2698" s="36" t="s">
        <v>5322</v>
      </c>
      <c r="B2698" s="36" t="s">
        <v>5323</v>
      </c>
      <c r="C2698" s="37" t="s">
        <v>281</v>
      </c>
      <c r="D2698" s="22">
        <f t="shared" si="42"/>
        <v>183.50165754375146</v>
      </c>
      <c r="E2698" s="28" t="s">
        <v>6433</v>
      </c>
      <c r="F2698" s="24">
        <v>238.02</v>
      </c>
    </row>
    <row r="2699" spans="1:6" s="11" customFormat="1" ht="12.75" customHeight="1">
      <c r="A2699" s="36" t="s">
        <v>5324</v>
      </c>
      <c r="B2699" s="36" t="s">
        <v>5325</v>
      </c>
      <c r="C2699" s="37" t="s">
        <v>281</v>
      </c>
      <c r="D2699" s="22">
        <f t="shared" si="42"/>
        <v>202.30514224038242</v>
      </c>
      <c r="E2699" s="28" t="s">
        <v>6433</v>
      </c>
      <c r="F2699" s="24">
        <v>262.41</v>
      </c>
    </row>
    <row r="2700" spans="1:6" s="11" customFormat="1" ht="12.75" customHeight="1">
      <c r="A2700" s="36" t="s">
        <v>5326</v>
      </c>
      <c r="B2700" s="36" t="s">
        <v>5327</v>
      </c>
      <c r="C2700" s="37" t="s">
        <v>281</v>
      </c>
      <c r="D2700" s="22">
        <f t="shared" si="42"/>
        <v>181.29673887903786</v>
      </c>
      <c r="E2700" s="28" t="s">
        <v>6433</v>
      </c>
      <c r="F2700" s="24">
        <v>235.16</v>
      </c>
    </row>
    <row r="2701" spans="1:6" s="11" customFormat="1" ht="12.75" customHeight="1">
      <c r="A2701" s="36" t="s">
        <v>5328</v>
      </c>
      <c r="B2701" s="36" t="s">
        <v>5329</v>
      </c>
      <c r="C2701" s="37" t="s">
        <v>281</v>
      </c>
      <c r="D2701" s="22">
        <f t="shared" si="42"/>
        <v>185.159201295197</v>
      </c>
      <c r="E2701" s="28" t="s">
        <v>6433</v>
      </c>
      <c r="F2701" s="24">
        <v>240.17</v>
      </c>
    </row>
    <row r="2702" spans="1:6" s="11" customFormat="1" ht="12.75" customHeight="1">
      <c r="A2702" s="36" t="s">
        <v>5330</v>
      </c>
      <c r="B2702" s="36" t="s">
        <v>5331</v>
      </c>
      <c r="C2702" s="37" t="s">
        <v>281</v>
      </c>
      <c r="D2702" s="22">
        <f t="shared" si="42"/>
        <v>17.539125742039936</v>
      </c>
      <c r="E2702" s="28" t="s">
        <v>6433</v>
      </c>
      <c r="F2702" s="24">
        <v>22.75</v>
      </c>
    </row>
    <row r="2703" spans="1:6" s="11" customFormat="1" ht="12.75" customHeight="1">
      <c r="A2703" s="36" t="s">
        <v>5332</v>
      </c>
      <c r="B2703" s="36" t="s">
        <v>5333</v>
      </c>
      <c r="C2703" s="37" t="s">
        <v>281</v>
      </c>
      <c r="D2703" s="22">
        <f t="shared" si="42"/>
        <v>18.710970626782824</v>
      </c>
      <c r="E2703" s="28" t="s">
        <v>6433</v>
      </c>
      <c r="F2703" s="24">
        <v>24.27</v>
      </c>
    </row>
    <row r="2704" spans="1:6" s="11" customFormat="1" ht="12.75" customHeight="1">
      <c r="A2704" s="36" t="s">
        <v>5334</v>
      </c>
      <c r="B2704" s="36" t="s">
        <v>5335</v>
      </c>
      <c r="C2704" s="37" t="s">
        <v>281</v>
      </c>
      <c r="D2704" s="22">
        <f t="shared" si="42"/>
        <v>17.354097602343693</v>
      </c>
      <c r="E2704" s="28" t="s">
        <v>6433</v>
      </c>
      <c r="F2704" s="24">
        <v>22.51</v>
      </c>
    </row>
    <row r="2705" spans="1:6" s="11" customFormat="1" ht="12.75" customHeight="1">
      <c r="A2705" s="36" t="s">
        <v>5336</v>
      </c>
      <c r="B2705" s="36" t="s">
        <v>5337</v>
      </c>
      <c r="C2705" s="37" t="s">
        <v>281</v>
      </c>
      <c r="D2705" s="22">
        <f t="shared" si="42"/>
        <v>20.16806722689076</v>
      </c>
      <c r="E2705" s="28" t="s">
        <v>6433</v>
      </c>
      <c r="F2705" s="24">
        <v>26.16</v>
      </c>
    </row>
    <row r="2706" spans="1:6" s="11" customFormat="1" ht="12.75" customHeight="1">
      <c r="A2706" s="36" t="s">
        <v>5338</v>
      </c>
      <c r="B2706" s="36" t="s">
        <v>5339</v>
      </c>
      <c r="C2706" s="37" t="s">
        <v>281</v>
      </c>
      <c r="D2706" s="22">
        <f t="shared" si="42"/>
        <v>18.510523475445225</v>
      </c>
      <c r="E2706" s="28" t="s">
        <v>6433</v>
      </c>
      <c r="F2706" s="24">
        <v>24.01</v>
      </c>
    </row>
    <row r="2707" spans="1:6" s="11" customFormat="1" ht="12.75" customHeight="1">
      <c r="A2707" s="36" t="s">
        <v>5340</v>
      </c>
      <c r="B2707" s="36" t="s">
        <v>5341</v>
      </c>
      <c r="C2707" s="37" t="s">
        <v>281</v>
      </c>
      <c r="D2707" s="22">
        <f t="shared" si="42"/>
        <v>21.84873949579832</v>
      </c>
      <c r="E2707" s="28" t="s">
        <v>6433</v>
      </c>
      <c r="F2707" s="24">
        <v>28.34</v>
      </c>
    </row>
    <row r="2708" spans="1:6" s="11" customFormat="1" ht="12.75" customHeight="1">
      <c r="A2708" s="36" t="s">
        <v>5342</v>
      </c>
      <c r="B2708" s="36" t="s">
        <v>5343</v>
      </c>
      <c r="C2708" s="37" t="s">
        <v>281</v>
      </c>
      <c r="D2708" s="22">
        <f t="shared" si="42"/>
        <v>18.15588620769409</v>
      </c>
      <c r="E2708" s="28" t="s">
        <v>6433</v>
      </c>
      <c r="F2708" s="24">
        <v>23.55</v>
      </c>
    </row>
    <row r="2709" spans="1:6" s="11" customFormat="1" ht="12.75" customHeight="1">
      <c r="A2709" s="36" t="s">
        <v>5344</v>
      </c>
      <c r="B2709" s="36" t="s">
        <v>5345</v>
      </c>
      <c r="C2709" s="37" t="s">
        <v>281</v>
      </c>
      <c r="D2709" s="22">
        <f t="shared" si="42"/>
        <v>18.633875568576055</v>
      </c>
      <c r="E2709" s="28" t="s">
        <v>6433</v>
      </c>
      <c r="F2709" s="24">
        <v>24.17</v>
      </c>
    </row>
    <row r="2710" spans="1:6" s="11" customFormat="1" ht="12.75" customHeight="1">
      <c r="A2710" s="36" t="s">
        <v>5346</v>
      </c>
      <c r="B2710" s="36" t="s">
        <v>5347</v>
      </c>
      <c r="C2710" s="37" t="s">
        <v>281</v>
      </c>
      <c r="D2710" s="22">
        <f t="shared" si="42"/>
        <v>44.106082800092516</v>
      </c>
      <c r="E2710" s="28" t="s">
        <v>6433</v>
      </c>
      <c r="F2710" s="24">
        <v>57.21</v>
      </c>
    </row>
    <row r="2711" spans="1:6" s="11" customFormat="1" ht="12.75" customHeight="1">
      <c r="A2711" s="36" t="s">
        <v>5348</v>
      </c>
      <c r="B2711" s="36" t="s">
        <v>5349</v>
      </c>
      <c r="C2711" s="37" t="s">
        <v>281</v>
      </c>
      <c r="D2711" s="22">
        <f t="shared" si="42"/>
        <v>50.0501117878344</v>
      </c>
      <c r="E2711" s="28" t="s">
        <v>6433</v>
      </c>
      <c r="F2711" s="24">
        <v>64.92</v>
      </c>
    </row>
    <row r="2712" spans="1:6" s="11" customFormat="1" ht="12.75" customHeight="1">
      <c r="A2712" s="36" t="s">
        <v>5350</v>
      </c>
      <c r="B2712" s="36" t="s">
        <v>5351</v>
      </c>
      <c r="C2712" s="37" t="s">
        <v>281</v>
      </c>
      <c r="D2712" s="22">
        <f t="shared" si="42"/>
        <v>53.43458484311156</v>
      </c>
      <c r="E2712" s="28" t="s">
        <v>6433</v>
      </c>
      <c r="F2712" s="24">
        <v>69.31</v>
      </c>
    </row>
    <row r="2713" spans="1:6" s="11" customFormat="1" ht="12.75" customHeight="1">
      <c r="A2713" s="36" t="s">
        <v>5352</v>
      </c>
      <c r="B2713" s="36" t="s">
        <v>5353</v>
      </c>
      <c r="C2713" s="37" t="s">
        <v>281</v>
      </c>
      <c r="D2713" s="22">
        <f t="shared" si="42"/>
        <v>59.232133220260586</v>
      </c>
      <c r="E2713" s="28" t="s">
        <v>6433</v>
      </c>
      <c r="F2713" s="24">
        <v>76.83</v>
      </c>
    </row>
    <row r="2714" spans="1:6" s="11" customFormat="1" ht="12.75" customHeight="1">
      <c r="A2714" s="36" t="s">
        <v>5354</v>
      </c>
      <c r="B2714" s="36" t="s">
        <v>5355</v>
      </c>
      <c r="C2714" s="37" t="s">
        <v>281</v>
      </c>
      <c r="D2714" s="22">
        <f t="shared" si="42"/>
        <v>37.152108549841955</v>
      </c>
      <c r="E2714" s="28" t="s">
        <v>6433</v>
      </c>
      <c r="F2714" s="24">
        <v>48.19</v>
      </c>
    </row>
    <row r="2715" spans="1:6" s="11" customFormat="1" ht="12.75" customHeight="1">
      <c r="A2715" s="36" t="s">
        <v>5356</v>
      </c>
      <c r="B2715" s="36" t="s">
        <v>5357</v>
      </c>
      <c r="C2715" s="37" t="s">
        <v>281</v>
      </c>
      <c r="D2715" s="22">
        <f t="shared" si="42"/>
        <v>53.51938940713901</v>
      </c>
      <c r="E2715" s="28" t="s">
        <v>6433</v>
      </c>
      <c r="F2715" s="24">
        <v>69.42</v>
      </c>
    </row>
    <row r="2716" spans="1:6" s="11" customFormat="1" ht="12.75" customHeight="1">
      <c r="A2716" s="36" t="s">
        <v>5358</v>
      </c>
      <c r="B2716" s="36" t="s">
        <v>5359</v>
      </c>
      <c r="C2716" s="37" t="s">
        <v>281</v>
      </c>
      <c r="D2716" s="22">
        <f t="shared" si="42"/>
        <v>48.4156965538509</v>
      </c>
      <c r="E2716" s="28" t="s">
        <v>6433</v>
      </c>
      <c r="F2716" s="24">
        <v>62.8</v>
      </c>
    </row>
    <row r="2717" spans="1:6" s="11" customFormat="1" ht="12.75" customHeight="1">
      <c r="A2717" s="36" t="s">
        <v>5360</v>
      </c>
      <c r="B2717" s="36" t="s">
        <v>5361</v>
      </c>
      <c r="C2717" s="37" t="s">
        <v>281</v>
      </c>
      <c r="D2717" s="22">
        <f t="shared" si="42"/>
        <v>53.60419397116645</v>
      </c>
      <c r="E2717" s="28" t="s">
        <v>6433</v>
      </c>
      <c r="F2717" s="24">
        <v>69.53</v>
      </c>
    </row>
    <row r="2718" spans="1:6" s="11" customFormat="1" ht="12.75" customHeight="1">
      <c r="A2718" s="36" t="s">
        <v>399</v>
      </c>
      <c r="B2718" s="36" t="s">
        <v>5362</v>
      </c>
      <c r="C2718" s="37" t="s">
        <v>281</v>
      </c>
      <c r="D2718" s="22">
        <f t="shared" si="42"/>
        <v>173.74913268059518</v>
      </c>
      <c r="E2718" s="28" t="s">
        <v>6433</v>
      </c>
      <c r="F2718" s="24">
        <v>225.37</v>
      </c>
    </row>
    <row r="2719" spans="1:6" s="11" customFormat="1" ht="12.75" customHeight="1">
      <c r="A2719" s="36" t="s">
        <v>5363</v>
      </c>
      <c r="B2719" s="36" t="s">
        <v>5364</v>
      </c>
      <c r="C2719" s="37" t="s">
        <v>281</v>
      </c>
      <c r="D2719" s="22">
        <f t="shared" si="42"/>
        <v>177.1798627707964</v>
      </c>
      <c r="E2719" s="28" t="s">
        <v>6433</v>
      </c>
      <c r="F2719" s="24">
        <v>229.82</v>
      </c>
    </row>
    <row r="2720" spans="1:6" s="11" customFormat="1" ht="12.75" customHeight="1">
      <c r="A2720" s="36" t="s">
        <v>5365</v>
      </c>
      <c r="B2720" s="36" t="s">
        <v>5366</v>
      </c>
      <c r="C2720" s="37" t="s">
        <v>281</v>
      </c>
      <c r="D2720" s="22">
        <f t="shared" si="42"/>
        <v>171.72924215557785</v>
      </c>
      <c r="E2720" s="28" t="s">
        <v>6433</v>
      </c>
      <c r="F2720" s="24">
        <v>222.75</v>
      </c>
    </row>
    <row r="2721" spans="1:6" s="11" customFormat="1" ht="12.75" customHeight="1">
      <c r="A2721" s="36" t="s">
        <v>5367</v>
      </c>
      <c r="B2721" s="36" t="s">
        <v>5368</v>
      </c>
      <c r="C2721" s="37" t="s">
        <v>281</v>
      </c>
      <c r="D2721" s="22">
        <f t="shared" si="42"/>
        <v>171.22041477141318</v>
      </c>
      <c r="E2721" s="28" t="s">
        <v>6433</v>
      </c>
      <c r="F2721" s="24">
        <v>222.09</v>
      </c>
    </row>
    <row r="2722" spans="1:6" s="11" customFormat="1" ht="12.75" customHeight="1">
      <c r="A2722" s="36" t="s">
        <v>5369</v>
      </c>
      <c r="B2722" s="36" t="s">
        <v>5370</v>
      </c>
      <c r="C2722" s="37" t="s">
        <v>281</v>
      </c>
      <c r="D2722" s="22">
        <f t="shared" si="42"/>
        <v>166.72577287795852</v>
      </c>
      <c r="E2722" s="28" t="s">
        <v>6433</v>
      </c>
      <c r="F2722" s="24">
        <v>216.26</v>
      </c>
    </row>
    <row r="2723" spans="1:6" s="11" customFormat="1" ht="12.75" customHeight="1">
      <c r="A2723" s="36" t="s">
        <v>5371</v>
      </c>
      <c r="B2723" s="36" t="s">
        <v>5372</v>
      </c>
      <c r="C2723" s="40" t="s">
        <v>281</v>
      </c>
      <c r="D2723" s="22">
        <f t="shared" si="42"/>
        <v>174.82075398966927</v>
      </c>
      <c r="E2723" s="28" t="s">
        <v>6433</v>
      </c>
      <c r="F2723" s="24">
        <v>226.76</v>
      </c>
    </row>
    <row r="2724" spans="1:6" s="11" customFormat="1" ht="12.75" customHeight="1">
      <c r="A2724" s="36" t="s">
        <v>5373</v>
      </c>
      <c r="B2724" s="36" t="s">
        <v>5374</v>
      </c>
      <c r="C2724" s="40" t="s">
        <v>281</v>
      </c>
      <c r="D2724" s="22">
        <f t="shared" si="42"/>
        <v>165.66186107470512</v>
      </c>
      <c r="E2724" s="28" t="s">
        <v>6433</v>
      </c>
      <c r="F2724" s="24">
        <v>214.88</v>
      </c>
    </row>
    <row r="2725" spans="1:6" s="11" customFormat="1" ht="12.75" customHeight="1">
      <c r="A2725" s="36" t="s">
        <v>5375</v>
      </c>
      <c r="B2725" s="36" t="s">
        <v>5376</v>
      </c>
      <c r="C2725" s="40" t="s">
        <v>281</v>
      </c>
      <c r="D2725" s="22">
        <f t="shared" si="42"/>
        <v>173.68745663402976</v>
      </c>
      <c r="E2725" s="28" t="s">
        <v>6433</v>
      </c>
      <c r="F2725" s="24">
        <v>225.29</v>
      </c>
    </row>
    <row r="2726" spans="1:6" s="11" customFormat="1" ht="12.75" customHeight="1">
      <c r="A2726" s="36" t="s">
        <v>5377</v>
      </c>
      <c r="B2726" s="36" t="s">
        <v>5378</v>
      </c>
      <c r="C2726" s="40" t="s">
        <v>281</v>
      </c>
      <c r="D2726" s="22">
        <f t="shared" si="42"/>
        <v>178.99159663865547</v>
      </c>
      <c r="E2726" s="28" t="s">
        <v>6433</v>
      </c>
      <c r="F2726" s="24">
        <v>232.17</v>
      </c>
    </row>
    <row r="2727" spans="1:6" s="11" customFormat="1" ht="12.75" customHeight="1">
      <c r="A2727" s="36" t="s">
        <v>5379</v>
      </c>
      <c r="B2727" s="36" t="s">
        <v>5380</v>
      </c>
      <c r="C2727" s="40" t="s">
        <v>281</v>
      </c>
      <c r="D2727" s="22">
        <f t="shared" si="42"/>
        <v>174.4121501811734</v>
      </c>
      <c r="E2727" s="28" t="s">
        <v>6433</v>
      </c>
      <c r="F2727" s="24">
        <v>226.23</v>
      </c>
    </row>
    <row r="2728" spans="1:6" s="11" customFormat="1" ht="12.75" customHeight="1">
      <c r="A2728" s="36" t="s">
        <v>5381</v>
      </c>
      <c r="B2728" s="36" t="s">
        <v>5382</v>
      </c>
      <c r="C2728" s="40" t="s">
        <v>281</v>
      </c>
      <c r="D2728" s="22">
        <f t="shared" si="42"/>
        <v>176.14678899082568</v>
      </c>
      <c r="E2728" s="28" t="s">
        <v>6433</v>
      </c>
      <c r="F2728" s="24">
        <v>228.48</v>
      </c>
    </row>
    <row r="2729" spans="1:6" s="11" customFormat="1" ht="12.75" customHeight="1">
      <c r="A2729" s="36" t="s">
        <v>5383</v>
      </c>
      <c r="B2729" s="36" t="s">
        <v>5384</v>
      </c>
      <c r="C2729" s="40" t="s">
        <v>281</v>
      </c>
      <c r="D2729" s="22">
        <f t="shared" si="42"/>
        <v>173.1169532032997</v>
      </c>
      <c r="E2729" s="28" t="s">
        <v>6433</v>
      </c>
      <c r="F2729" s="24">
        <v>224.55</v>
      </c>
    </row>
    <row r="2730" spans="1:6" s="11" customFormat="1" ht="12.75" customHeight="1">
      <c r="A2730" s="36" t="s">
        <v>5385</v>
      </c>
      <c r="B2730" s="36" t="s">
        <v>5386</v>
      </c>
      <c r="C2730" s="40" t="s">
        <v>281</v>
      </c>
      <c r="D2730" s="22">
        <f t="shared" si="42"/>
        <v>175.59170457173695</v>
      </c>
      <c r="E2730" s="28" t="s">
        <v>6433</v>
      </c>
      <c r="F2730" s="24">
        <v>227.76</v>
      </c>
    </row>
    <row r="2731" spans="1:6" s="11" customFormat="1" ht="12.75" customHeight="1">
      <c r="A2731" s="36" t="s">
        <v>400</v>
      </c>
      <c r="B2731" s="36" t="s">
        <v>5387</v>
      </c>
      <c r="C2731" s="40" t="s">
        <v>281</v>
      </c>
      <c r="D2731" s="22">
        <f t="shared" si="42"/>
        <v>176.0774034384396</v>
      </c>
      <c r="E2731" s="28" t="s">
        <v>6433</v>
      </c>
      <c r="F2731" s="24">
        <v>228.39</v>
      </c>
    </row>
    <row r="2732" spans="1:6" s="11" customFormat="1" ht="12.75" customHeight="1">
      <c r="A2732" s="36" t="s">
        <v>5388</v>
      </c>
      <c r="B2732" s="36" t="s">
        <v>5389</v>
      </c>
      <c r="C2732" s="40" t="s">
        <v>281</v>
      </c>
      <c r="D2732" s="22">
        <f t="shared" si="42"/>
        <v>173.0475676509136</v>
      </c>
      <c r="E2732" s="28" t="s">
        <v>6433</v>
      </c>
      <c r="F2732" s="24">
        <v>224.46</v>
      </c>
    </row>
    <row r="2733" spans="1:6" s="11" customFormat="1" ht="12.75" customHeight="1">
      <c r="A2733" s="36" t="s">
        <v>5390</v>
      </c>
      <c r="B2733" s="36" t="s">
        <v>5391</v>
      </c>
      <c r="C2733" s="40" t="s">
        <v>281</v>
      </c>
      <c r="D2733" s="22">
        <f t="shared" si="42"/>
        <v>174.05751291342227</v>
      </c>
      <c r="E2733" s="28" t="s">
        <v>6433</v>
      </c>
      <c r="F2733" s="24">
        <v>225.77</v>
      </c>
    </row>
    <row r="2734" spans="1:6" s="11" customFormat="1" ht="12.75" customHeight="1">
      <c r="A2734" s="36" t="s">
        <v>5392</v>
      </c>
      <c r="B2734" s="36" t="s">
        <v>5393</v>
      </c>
      <c r="C2734" s="40" t="s">
        <v>281</v>
      </c>
      <c r="D2734" s="22">
        <f t="shared" si="42"/>
        <v>171.92197980109475</v>
      </c>
      <c r="E2734" s="28" t="s">
        <v>6433</v>
      </c>
      <c r="F2734" s="24">
        <v>223</v>
      </c>
    </row>
    <row r="2735" spans="1:6" s="11" customFormat="1" ht="12.75" customHeight="1">
      <c r="A2735" s="36" t="s">
        <v>5394</v>
      </c>
      <c r="B2735" s="36" t="s">
        <v>5395</v>
      </c>
      <c r="C2735" s="40" t="s">
        <v>281</v>
      </c>
      <c r="D2735" s="22">
        <f t="shared" si="42"/>
        <v>182.94657312466273</v>
      </c>
      <c r="E2735" s="28" t="s">
        <v>6433</v>
      </c>
      <c r="F2735" s="24">
        <v>237.3</v>
      </c>
    </row>
    <row r="2736" spans="1:6" s="11" customFormat="1" ht="12.75" customHeight="1">
      <c r="A2736" s="36" t="s">
        <v>5396</v>
      </c>
      <c r="B2736" s="36" t="s">
        <v>5397</v>
      </c>
      <c r="C2736" s="40" t="s">
        <v>281</v>
      </c>
      <c r="D2736" s="22">
        <f t="shared" si="42"/>
        <v>172.63125433659704</v>
      </c>
      <c r="E2736" s="28" t="s">
        <v>6433</v>
      </c>
      <c r="F2736" s="24">
        <v>223.92</v>
      </c>
    </row>
    <row r="2737" spans="1:6" s="11" customFormat="1" ht="19.5" customHeight="1">
      <c r="A2737" s="36" t="s">
        <v>5398</v>
      </c>
      <c r="B2737" s="36" t="s">
        <v>5399</v>
      </c>
      <c r="C2737" s="40" t="s">
        <v>281</v>
      </c>
      <c r="D2737" s="22">
        <f t="shared" si="42"/>
        <v>187.78814278004782</v>
      </c>
      <c r="E2737" s="28" t="s">
        <v>6433</v>
      </c>
      <c r="F2737" s="24">
        <v>243.58</v>
      </c>
    </row>
    <row r="2738" spans="1:6" s="11" customFormat="1" ht="12.75" customHeight="1">
      <c r="A2738" s="36" t="s">
        <v>5400</v>
      </c>
      <c r="B2738" s="36" t="s">
        <v>5401</v>
      </c>
      <c r="C2738" s="40" t="s">
        <v>281</v>
      </c>
      <c r="D2738" s="22">
        <f t="shared" si="42"/>
        <v>174.96723460026212</v>
      </c>
      <c r="E2738" s="28" t="s">
        <v>6433</v>
      </c>
      <c r="F2738" s="24">
        <v>226.95</v>
      </c>
    </row>
    <row r="2739" spans="1:6" s="11" customFormat="1" ht="12.75" customHeight="1">
      <c r="A2739" s="36" t="s">
        <v>5402</v>
      </c>
      <c r="B2739" s="36" t="s">
        <v>5403</v>
      </c>
      <c r="C2739" s="40" t="s">
        <v>281</v>
      </c>
      <c r="D2739" s="22">
        <f t="shared" si="42"/>
        <v>170.32611209621464</v>
      </c>
      <c r="E2739" s="28" t="s">
        <v>6433</v>
      </c>
      <c r="F2739" s="24">
        <v>220.93</v>
      </c>
    </row>
    <row r="2740" spans="1:6" s="11" customFormat="1" ht="12.75" customHeight="1">
      <c r="A2740" s="36" t="s">
        <v>5404</v>
      </c>
      <c r="B2740" s="36" t="s">
        <v>5405</v>
      </c>
      <c r="C2740" s="40" t="s">
        <v>281</v>
      </c>
      <c r="D2740" s="22">
        <f t="shared" si="42"/>
        <v>175.2756148330892</v>
      </c>
      <c r="E2740" s="28" t="s">
        <v>6433</v>
      </c>
      <c r="F2740" s="24">
        <v>227.35</v>
      </c>
    </row>
    <row r="2741" spans="1:6" s="11" customFormat="1" ht="12.75" customHeight="1">
      <c r="A2741" s="36" t="s">
        <v>5406</v>
      </c>
      <c r="B2741" s="36" t="s">
        <v>5407</v>
      </c>
      <c r="C2741" s="40" t="s">
        <v>281</v>
      </c>
      <c r="D2741" s="22">
        <f t="shared" si="42"/>
        <v>172.41538817361808</v>
      </c>
      <c r="E2741" s="28" t="s">
        <v>6433</v>
      </c>
      <c r="F2741" s="24">
        <v>223.64</v>
      </c>
    </row>
    <row r="2742" spans="1:6" s="11" customFormat="1" ht="12.75" customHeight="1">
      <c r="A2742" s="36" t="s">
        <v>5408</v>
      </c>
      <c r="B2742" s="36" t="s">
        <v>5409</v>
      </c>
      <c r="C2742" s="40" t="s">
        <v>281</v>
      </c>
      <c r="D2742" s="22">
        <f t="shared" si="42"/>
        <v>172.77002544136923</v>
      </c>
      <c r="E2742" s="28" t="s">
        <v>6433</v>
      </c>
      <c r="F2742" s="24">
        <v>224.1</v>
      </c>
    </row>
    <row r="2743" spans="1:6" s="11" customFormat="1" ht="12.75" customHeight="1">
      <c r="A2743" s="36" t="s">
        <v>5410</v>
      </c>
      <c r="B2743" s="36" t="s">
        <v>5411</v>
      </c>
      <c r="C2743" s="40" t="s">
        <v>281</v>
      </c>
      <c r="D2743" s="22">
        <f t="shared" si="42"/>
        <v>177.1798627707964</v>
      </c>
      <c r="E2743" s="28" t="s">
        <v>6433</v>
      </c>
      <c r="F2743" s="24">
        <v>229.82</v>
      </c>
    </row>
    <row r="2744" spans="1:6" s="11" customFormat="1" ht="12.75" customHeight="1">
      <c r="A2744" s="36" t="s">
        <v>5412</v>
      </c>
      <c r="B2744" s="36" t="s">
        <v>5413</v>
      </c>
      <c r="C2744" s="40" t="s">
        <v>281</v>
      </c>
      <c r="D2744" s="22">
        <f t="shared" si="42"/>
        <v>177.1798627707964</v>
      </c>
      <c r="E2744" s="28" t="s">
        <v>6433</v>
      </c>
      <c r="F2744" s="24">
        <v>229.82</v>
      </c>
    </row>
    <row r="2745" spans="1:6" s="11" customFormat="1" ht="12.75" customHeight="1">
      <c r="A2745" s="36" t="s">
        <v>5414</v>
      </c>
      <c r="B2745" s="36" t="s">
        <v>5415</v>
      </c>
      <c r="C2745" s="40" t="s">
        <v>281</v>
      </c>
      <c r="D2745" s="22">
        <f t="shared" si="42"/>
        <v>177.1798627707964</v>
      </c>
      <c r="E2745" s="28" t="s">
        <v>6433</v>
      </c>
      <c r="F2745" s="24">
        <v>229.82</v>
      </c>
    </row>
    <row r="2746" spans="1:6" s="11" customFormat="1" ht="12.75" customHeight="1">
      <c r="A2746" s="36" t="s">
        <v>398</v>
      </c>
      <c r="B2746" s="36" t="s">
        <v>5416</v>
      </c>
      <c r="C2746" s="40" t="s">
        <v>281</v>
      </c>
      <c r="D2746" s="22">
        <f t="shared" si="42"/>
        <v>161.7377226119806</v>
      </c>
      <c r="E2746" s="28" t="s">
        <v>6433</v>
      </c>
      <c r="F2746" s="24">
        <v>209.79</v>
      </c>
    </row>
    <row r="2747" spans="1:6" s="11" customFormat="1" ht="12.75" customHeight="1">
      <c r="A2747" s="36" t="s">
        <v>5417</v>
      </c>
      <c r="B2747" s="36" t="s">
        <v>5418</v>
      </c>
      <c r="C2747" s="40" t="s">
        <v>281</v>
      </c>
      <c r="D2747" s="22">
        <f t="shared" si="42"/>
        <v>182.63819289183564</v>
      </c>
      <c r="E2747" s="28" t="s">
        <v>6433</v>
      </c>
      <c r="F2747" s="24">
        <v>236.9</v>
      </c>
    </row>
    <row r="2748" spans="1:6" s="11" customFormat="1" ht="12.75" customHeight="1">
      <c r="A2748" s="36" t="s">
        <v>5419</v>
      </c>
      <c r="B2748" s="36" t="s">
        <v>5420</v>
      </c>
      <c r="C2748" s="40" t="s">
        <v>281</v>
      </c>
      <c r="D2748" s="22">
        <f t="shared" si="42"/>
        <v>183.27037236913114</v>
      </c>
      <c r="E2748" s="28" t="s">
        <v>6433</v>
      </c>
      <c r="F2748" s="24">
        <v>237.72</v>
      </c>
    </row>
    <row r="2749" spans="1:6" s="11" customFormat="1" ht="12.75" customHeight="1">
      <c r="A2749" s="36" t="s">
        <v>5421</v>
      </c>
      <c r="B2749" s="36" t="s">
        <v>5422</v>
      </c>
      <c r="C2749" s="40" t="s">
        <v>281</v>
      </c>
      <c r="D2749" s="22">
        <f t="shared" si="42"/>
        <v>185.62177164443762</v>
      </c>
      <c r="E2749" s="28" t="s">
        <v>6433</v>
      </c>
      <c r="F2749" s="24">
        <v>240.77</v>
      </c>
    </row>
    <row r="2750" spans="1:6" s="11" customFormat="1" ht="12.75" customHeight="1">
      <c r="A2750" s="36" t="s">
        <v>5423</v>
      </c>
      <c r="B2750" s="36" t="s">
        <v>5424</v>
      </c>
      <c r="C2750" s="40" t="s">
        <v>281</v>
      </c>
      <c r="D2750" s="22">
        <f t="shared" si="42"/>
        <v>178.96075861537275</v>
      </c>
      <c r="E2750" s="28" t="s">
        <v>6433</v>
      </c>
      <c r="F2750" s="24">
        <v>232.13</v>
      </c>
    </row>
    <row r="2751" spans="1:6" s="11" customFormat="1" ht="12.75" customHeight="1">
      <c r="A2751" s="36" t="s">
        <v>392</v>
      </c>
      <c r="B2751" s="36" t="s">
        <v>5425</v>
      </c>
      <c r="C2751" s="40" t="s">
        <v>281</v>
      </c>
      <c r="D2751" s="22">
        <f t="shared" si="42"/>
        <v>35.671883432272</v>
      </c>
      <c r="E2751" s="28" t="s">
        <v>6433</v>
      </c>
      <c r="F2751" s="24">
        <v>46.27</v>
      </c>
    </row>
    <row r="2752" spans="1:6" s="11" customFormat="1" ht="12.75" customHeight="1">
      <c r="A2752" s="36" t="s">
        <v>393</v>
      </c>
      <c r="B2752" s="36" t="s">
        <v>5426</v>
      </c>
      <c r="C2752" s="40" t="s">
        <v>281</v>
      </c>
      <c r="D2752" s="22">
        <f t="shared" si="42"/>
        <v>56.310230514224045</v>
      </c>
      <c r="E2752" s="28" t="s">
        <v>6433</v>
      </c>
      <c r="F2752" s="24">
        <v>73.04</v>
      </c>
    </row>
    <row r="2753" spans="1:6" s="11" customFormat="1" ht="12.75" customHeight="1">
      <c r="A2753" s="36" t="s">
        <v>5427</v>
      </c>
      <c r="B2753" s="36" t="s">
        <v>5428</v>
      </c>
      <c r="C2753" s="40" t="s">
        <v>281</v>
      </c>
      <c r="D2753" s="22">
        <f t="shared" si="42"/>
        <v>38.940713900239</v>
      </c>
      <c r="E2753" s="28" t="s">
        <v>6433</v>
      </c>
      <c r="F2753" s="24">
        <v>50.51</v>
      </c>
    </row>
    <row r="2754" spans="1:6" s="11" customFormat="1" ht="12.75" customHeight="1">
      <c r="A2754" s="36" t="s">
        <v>5429</v>
      </c>
      <c r="B2754" s="36" t="s">
        <v>5430</v>
      </c>
      <c r="C2754" s="40" t="s">
        <v>401</v>
      </c>
      <c r="D2754" s="22">
        <f t="shared" si="42"/>
        <v>304.7644745971783</v>
      </c>
      <c r="E2754" s="28" t="s">
        <v>6433</v>
      </c>
      <c r="F2754" s="24">
        <v>395.31</v>
      </c>
    </row>
    <row r="2755" spans="1:6" s="11" customFormat="1" ht="12.75" customHeight="1">
      <c r="A2755" s="36" t="s">
        <v>5431</v>
      </c>
      <c r="B2755" s="36" t="s">
        <v>5432</v>
      </c>
      <c r="C2755" s="40" t="s">
        <v>281</v>
      </c>
      <c r="D2755" s="22">
        <f t="shared" si="42"/>
        <v>113.79230591319097</v>
      </c>
      <c r="E2755" s="28" t="s">
        <v>6433</v>
      </c>
      <c r="F2755" s="24">
        <v>147.6</v>
      </c>
    </row>
    <row r="2756" spans="1:6" s="11" customFormat="1" ht="12.75" customHeight="1">
      <c r="A2756" s="36" t="s">
        <v>5433</v>
      </c>
      <c r="B2756" s="36" t="s">
        <v>5434</v>
      </c>
      <c r="C2756" s="40" t="s">
        <v>401</v>
      </c>
      <c r="D2756" s="22">
        <f t="shared" si="42"/>
        <v>83.3860149564413</v>
      </c>
      <c r="E2756" s="28" t="s">
        <v>6433</v>
      </c>
      <c r="F2756" s="24">
        <v>108.16</v>
      </c>
    </row>
    <row r="2757" spans="1:6" s="11" customFormat="1" ht="12.75" customHeight="1">
      <c r="A2757" s="36" t="s">
        <v>5435</v>
      </c>
      <c r="B2757" s="36" t="s">
        <v>5436</v>
      </c>
      <c r="C2757" s="40" t="s">
        <v>281</v>
      </c>
      <c r="D2757" s="22">
        <f t="shared" si="42"/>
        <v>29.550535810654537</v>
      </c>
      <c r="E2757" s="28" t="s">
        <v>6433</v>
      </c>
      <c r="F2757" s="24">
        <v>38.33</v>
      </c>
    </row>
    <row r="2758" spans="1:6" s="11" customFormat="1" ht="12.75" customHeight="1">
      <c r="A2758" s="36" t="s">
        <v>5437</v>
      </c>
      <c r="B2758" s="36" t="s">
        <v>5438</v>
      </c>
      <c r="C2758" s="40" t="s">
        <v>281</v>
      </c>
      <c r="D2758" s="22">
        <f t="shared" si="42"/>
        <v>37.06730398581451</v>
      </c>
      <c r="E2758" s="28" t="s">
        <v>6433</v>
      </c>
      <c r="F2758" s="24">
        <v>48.08</v>
      </c>
    </row>
    <row r="2759" spans="1:6" s="11" customFormat="1" ht="12.75" customHeight="1">
      <c r="A2759" s="36" t="s">
        <v>5439</v>
      </c>
      <c r="B2759" s="36" t="s">
        <v>5440</v>
      </c>
      <c r="C2759" s="40" t="s">
        <v>281</v>
      </c>
      <c r="D2759" s="22">
        <f t="shared" si="42"/>
        <v>31.64752139387865</v>
      </c>
      <c r="E2759" s="28" t="s">
        <v>6433</v>
      </c>
      <c r="F2759" s="24">
        <v>41.05</v>
      </c>
    </row>
    <row r="2760" spans="1:6" s="11" customFormat="1" ht="12.75" customHeight="1">
      <c r="A2760" s="36" t="s">
        <v>5441</v>
      </c>
      <c r="B2760" s="36" t="s">
        <v>5442</v>
      </c>
      <c r="C2760" s="40" t="s">
        <v>401</v>
      </c>
      <c r="D2760" s="22">
        <f t="shared" si="42"/>
        <v>255.18464266440523</v>
      </c>
      <c r="E2760" s="28" t="s">
        <v>6433</v>
      </c>
      <c r="F2760" s="24">
        <v>331</v>
      </c>
    </row>
    <row r="2761" spans="1:6" s="11" customFormat="1" ht="12.75" customHeight="1">
      <c r="A2761" s="36" t="s">
        <v>468</v>
      </c>
      <c r="B2761" s="36" t="s">
        <v>5443</v>
      </c>
      <c r="C2761" s="40" t="s">
        <v>281</v>
      </c>
      <c r="D2761" s="22">
        <f aca="true" t="shared" si="43" ref="D2761:D2824">F2761/$F$5</f>
        <v>31.64752139387865</v>
      </c>
      <c r="E2761" s="28" t="s">
        <v>6433</v>
      </c>
      <c r="F2761" s="24">
        <v>41.05</v>
      </c>
    </row>
    <row r="2762" spans="1:6" s="11" customFormat="1" ht="12.75" customHeight="1">
      <c r="A2762" s="36" t="s">
        <v>5444</v>
      </c>
      <c r="B2762" s="36" t="s">
        <v>5445</v>
      </c>
      <c r="C2762" s="40" t="s">
        <v>281</v>
      </c>
      <c r="D2762" s="22">
        <f t="shared" si="43"/>
        <v>30.861151800169612</v>
      </c>
      <c r="E2762" s="28" t="s">
        <v>6433</v>
      </c>
      <c r="F2762" s="24">
        <v>40.03</v>
      </c>
    </row>
    <row r="2763" spans="1:6" s="11" customFormat="1" ht="12.75" customHeight="1">
      <c r="A2763" s="36" t="s">
        <v>5446</v>
      </c>
      <c r="B2763" s="36" t="s">
        <v>5447</v>
      </c>
      <c r="C2763" s="40" t="s">
        <v>281</v>
      </c>
      <c r="D2763" s="22">
        <f t="shared" si="43"/>
        <v>31.077017963148567</v>
      </c>
      <c r="E2763" s="28" t="s">
        <v>6433</v>
      </c>
      <c r="F2763" s="24">
        <v>40.31</v>
      </c>
    </row>
    <row r="2764" spans="1:6" s="11" customFormat="1" ht="12.75" customHeight="1">
      <c r="A2764" s="36" t="s">
        <v>5448</v>
      </c>
      <c r="B2764" s="36" t="s">
        <v>5449</v>
      </c>
      <c r="C2764" s="40" t="s">
        <v>281</v>
      </c>
      <c r="D2764" s="22">
        <f t="shared" si="43"/>
        <v>54.56017269293039</v>
      </c>
      <c r="E2764" s="28" t="s">
        <v>6433</v>
      </c>
      <c r="F2764" s="24">
        <v>70.77</v>
      </c>
    </row>
    <row r="2765" spans="1:6" s="11" customFormat="1" ht="12.75" customHeight="1">
      <c r="A2765" s="36" t="s">
        <v>5450</v>
      </c>
      <c r="B2765" s="36" t="s">
        <v>5451</v>
      </c>
      <c r="C2765" s="40" t="s">
        <v>281</v>
      </c>
      <c r="D2765" s="22">
        <f t="shared" si="43"/>
        <v>32.32595790609822</v>
      </c>
      <c r="E2765" s="28" t="s">
        <v>6433</v>
      </c>
      <c r="F2765" s="24">
        <v>41.93</v>
      </c>
    </row>
    <row r="2766" spans="1:6" s="11" customFormat="1" ht="12.75" customHeight="1">
      <c r="A2766" s="36" t="s">
        <v>5452</v>
      </c>
      <c r="B2766" s="36" t="s">
        <v>5453</v>
      </c>
      <c r="C2766" s="40" t="s">
        <v>401</v>
      </c>
      <c r="D2766" s="22">
        <f t="shared" si="43"/>
        <v>456.5183871713823</v>
      </c>
      <c r="E2766" s="28" t="s">
        <v>6433</v>
      </c>
      <c r="F2766" s="24">
        <v>592.15</v>
      </c>
    </row>
    <row r="2767" spans="1:6" s="11" customFormat="1" ht="12.75" customHeight="1">
      <c r="A2767" s="36" t="s">
        <v>5454</v>
      </c>
      <c r="B2767" s="36" t="s">
        <v>5455</v>
      </c>
      <c r="C2767" s="40" t="s">
        <v>281</v>
      </c>
      <c r="D2767" s="22">
        <f t="shared" si="43"/>
        <v>45.60943643512451</v>
      </c>
      <c r="E2767" s="28" t="s">
        <v>6433</v>
      </c>
      <c r="F2767" s="24">
        <v>59.16</v>
      </c>
    </row>
    <row r="2768" spans="1:6" s="11" customFormat="1" ht="12.75" customHeight="1">
      <c r="A2768" s="36" t="s">
        <v>5456</v>
      </c>
      <c r="B2768" s="36" t="s">
        <v>5457</v>
      </c>
      <c r="C2768" s="40" t="s">
        <v>281</v>
      </c>
      <c r="D2768" s="22">
        <f t="shared" si="43"/>
        <v>48.96307146711896</v>
      </c>
      <c r="E2768" s="28" t="s">
        <v>6433</v>
      </c>
      <c r="F2768" s="24">
        <v>63.51</v>
      </c>
    </row>
    <row r="2769" spans="1:6" s="11" customFormat="1" ht="12.75" customHeight="1">
      <c r="A2769" s="36" t="s">
        <v>5458</v>
      </c>
      <c r="B2769" s="36" t="s">
        <v>5459</v>
      </c>
      <c r="C2769" s="40" t="s">
        <v>281</v>
      </c>
      <c r="D2769" s="22">
        <f t="shared" si="43"/>
        <v>85.20545833012105</v>
      </c>
      <c r="E2769" s="28" t="s">
        <v>6433</v>
      </c>
      <c r="F2769" s="24">
        <v>110.52</v>
      </c>
    </row>
    <row r="2770" spans="1:6" s="11" customFormat="1" ht="12.75" customHeight="1">
      <c r="A2770" s="36" t="s">
        <v>5460</v>
      </c>
      <c r="B2770" s="36" t="s">
        <v>5461</v>
      </c>
      <c r="C2770" s="40" t="s">
        <v>281</v>
      </c>
      <c r="D2770" s="22">
        <f t="shared" si="43"/>
        <v>54.01279777966233</v>
      </c>
      <c r="E2770" s="28" t="s">
        <v>6433</v>
      </c>
      <c r="F2770" s="24">
        <v>70.06</v>
      </c>
    </row>
    <row r="2771" spans="1:6" s="11" customFormat="1" ht="12.75" customHeight="1">
      <c r="A2771" s="36" t="s">
        <v>397</v>
      </c>
      <c r="B2771" s="36" t="s">
        <v>5462</v>
      </c>
      <c r="C2771" s="40" t="s">
        <v>281</v>
      </c>
      <c r="D2771" s="22">
        <f t="shared" si="43"/>
        <v>42.009097216868405</v>
      </c>
      <c r="E2771" s="28" t="s">
        <v>6433</v>
      </c>
      <c r="F2771" s="24">
        <v>54.49</v>
      </c>
    </row>
    <row r="2772" spans="1:6" s="11" customFormat="1" ht="12.75" customHeight="1">
      <c r="A2772" s="36" t="s">
        <v>5463</v>
      </c>
      <c r="B2772" s="36" t="s">
        <v>5464</v>
      </c>
      <c r="C2772" s="40" t="s">
        <v>281</v>
      </c>
      <c r="D2772" s="22">
        <f t="shared" si="43"/>
        <v>38.717138231439364</v>
      </c>
      <c r="E2772" s="28" t="s">
        <v>6433</v>
      </c>
      <c r="F2772" s="24">
        <v>50.22</v>
      </c>
    </row>
    <row r="2773" spans="1:6" s="11" customFormat="1" ht="12.75" customHeight="1">
      <c r="A2773" s="36" t="s">
        <v>5465</v>
      </c>
      <c r="B2773" s="36" t="s">
        <v>5466</v>
      </c>
      <c r="C2773" s="40" t="s">
        <v>281</v>
      </c>
      <c r="D2773" s="22">
        <f t="shared" si="43"/>
        <v>33.197132063834715</v>
      </c>
      <c r="E2773" s="28" t="s">
        <v>6433</v>
      </c>
      <c r="F2773" s="24">
        <v>43.06</v>
      </c>
    </row>
    <row r="2774" spans="1:6" s="11" customFormat="1" ht="12.75" customHeight="1">
      <c r="A2774" s="36" t="s">
        <v>5467</v>
      </c>
      <c r="B2774" s="36" t="s">
        <v>5468</v>
      </c>
      <c r="C2774" s="40" t="s">
        <v>281</v>
      </c>
      <c r="D2774" s="22">
        <f t="shared" si="43"/>
        <v>171.93739881273612</v>
      </c>
      <c r="E2774" s="28" t="s">
        <v>6433</v>
      </c>
      <c r="F2774" s="24">
        <v>223.02</v>
      </c>
    </row>
    <row r="2775" spans="1:6" s="11" customFormat="1" ht="12.75" customHeight="1">
      <c r="A2775" s="36" t="s">
        <v>5469</v>
      </c>
      <c r="B2775" s="36" t="s">
        <v>5470</v>
      </c>
      <c r="C2775" s="40" t="s">
        <v>281</v>
      </c>
      <c r="D2775" s="22">
        <f t="shared" si="43"/>
        <v>202.5364274150027</v>
      </c>
      <c r="E2775" s="28" t="s">
        <v>6433</v>
      </c>
      <c r="F2775" s="24">
        <v>262.71</v>
      </c>
    </row>
    <row r="2776" spans="1:6" s="11" customFormat="1" ht="12.75" customHeight="1">
      <c r="A2776" s="36" t="s">
        <v>5471</v>
      </c>
      <c r="B2776" s="36" t="s">
        <v>5472</v>
      </c>
      <c r="C2776" s="40" t="s">
        <v>281</v>
      </c>
      <c r="D2776" s="22">
        <f t="shared" si="43"/>
        <v>176.8714825379693</v>
      </c>
      <c r="E2776" s="28" t="s">
        <v>6433</v>
      </c>
      <c r="F2776" s="24">
        <v>229.42</v>
      </c>
    </row>
    <row r="2777" spans="1:6" s="11" customFormat="1" ht="12.75" customHeight="1">
      <c r="A2777" s="36" t="s">
        <v>5473</v>
      </c>
      <c r="B2777" s="36" t="s">
        <v>5474</v>
      </c>
      <c r="C2777" s="40" t="s">
        <v>281</v>
      </c>
      <c r="D2777" s="22">
        <f t="shared" si="43"/>
        <v>175.13684372831702</v>
      </c>
      <c r="E2777" s="28" t="s">
        <v>6433</v>
      </c>
      <c r="F2777" s="24">
        <v>227.17</v>
      </c>
    </row>
    <row r="2778" spans="1:6" s="11" customFormat="1" ht="12.75" customHeight="1">
      <c r="A2778" s="36" t="s">
        <v>5475</v>
      </c>
      <c r="B2778" s="36" t="s">
        <v>5476</v>
      </c>
      <c r="C2778" s="40" t="s">
        <v>281</v>
      </c>
      <c r="D2778" s="22">
        <f t="shared" si="43"/>
        <v>197.77966232364508</v>
      </c>
      <c r="E2778" s="28" t="s">
        <v>6433</v>
      </c>
      <c r="F2778" s="24">
        <v>256.54</v>
      </c>
    </row>
    <row r="2779" spans="1:6" s="11" customFormat="1" ht="12.75" customHeight="1">
      <c r="A2779" s="36" t="s">
        <v>5477</v>
      </c>
      <c r="B2779" s="36" t="s">
        <v>5478</v>
      </c>
      <c r="C2779" s="40" t="s">
        <v>281</v>
      </c>
      <c r="D2779" s="22">
        <f t="shared" si="43"/>
        <v>179.97070387788145</v>
      </c>
      <c r="E2779" s="28" t="s">
        <v>6433</v>
      </c>
      <c r="F2779" s="24">
        <v>233.44</v>
      </c>
    </row>
    <row r="2780" spans="1:6" s="11" customFormat="1" ht="12.75" customHeight="1">
      <c r="A2780" s="36" t="s">
        <v>5479</v>
      </c>
      <c r="B2780" s="36" t="s">
        <v>5480</v>
      </c>
      <c r="C2780" s="40" t="s">
        <v>281</v>
      </c>
      <c r="D2780" s="22">
        <f t="shared" si="43"/>
        <v>325.5878498188266</v>
      </c>
      <c r="E2780" s="28" t="s">
        <v>6433</v>
      </c>
      <c r="F2780" s="24">
        <v>422.32</v>
      </c>
    </row>
    <row r="2781" spans="1:6" s="11" customFormat="1" ht="12.75" customHeight="1">
      <c r="A2781" s="36" t="s">
        <v>469</v>
      </c>
      <c r="B2781" s="36" t="s">
        <v>5481</v>
      </c>
      <c r="C2781" s="40" t="s">
        <v>281</v>
      </c>
      <c r="D2781" s="22">
        <f t="shared" si="43"/>
        <v>194.92714516999462</v>
      </c>
      <c r="E2781" s="28" t="s">
        <v>6433</v>
      </c>
      <c r="F2781" s="24">
        <v>252.84</v>
      </c>
    </row>
    <row r="2782" spans="1:6" s="11" customFormat="1" ht="12.75" customHeight="1">
      <c r="A2782" s="36" t="s">
        <v>5482</v>
      </c>
      <c r="B2782" s="36" t="s">
        <v>5483</v>
      </c>
      <c r="C2782" s="40" t="s">
        <v>281</v>
      </c>
      <c r="D2782" s="22">
        <f t="shared" si="43"/>
        <v>186.33104617993988</v>
      </c>
      <c r="E2782" s="28" t="s">
        <v>6433</v>
      </c>
      <c r="F2782" s="24">
        <v>241.69</v>
      </c>
    </row>
    <row r="2783" spans="1:6" s="11" customFormat="1" ht="12.75" customHeight="1">
      <c r="A2783" s="36" t="s">
        <v>266</v>
      </c>
      <c r="B2783" s="36" t="s">
        <v>5484</v>
      </c>
      <c r="C2783" s="40" t="s">
        <v>281</v>
      </c>
      <c r="D2783" s="22">
        <f t="shared" si="43"/>
        <v>286.97864466887677</v>
      </c>
      <c r="E2783" s="28" t="s">
        <v>6433</v>
      </c>
      <c r="F2783" s="24">
        <v>372.24</v>
      </c>
    </row>
    <row r="2784" spans="1:6" s="11" customFormat="1" ht="12.75" customHeight="1">
      <c r="A2784" s="36" t="s">
        <v>5485</v>
      </c>
      <c r="B2784" s="36" t="s">
        <v>5486</v>
      </c>
      <c r="C2784" s="40" t="s">
        <v>281</v>
      </c>
      <c r="D2784" s="22">
        <f t="shared" si="43"/>
        <v>194.24099915195436</v>
      </c>
      <c r="E2784" s="28" t="s">
        <v>6433</v>
      </c>
      <c r="F2784" s="24">
        <v>251.95</v>
      </c>
    </row>
    <row r="2785" spans="1:6" s="11" customFormat="1" ht="12.75" customHeight="1">
      <c r="A2785" s="36" t="s">
        <v>5487</v>
      </c>
      <c r="B2785" s="36" t="s">
        <v>5488</v>
      </c>
      <c r="C2785" s="40" t="s">
        <v>281</v>
      </c>
      <c r="D2785" s="22">
        <f t="shared" si="43"/>
        <v>244.0906637884512</v>
      </c>
      <c r="E2785" s="28" t="s">
        <v>6433</v>
      </c>
      <c r="F2785" s="24">
        <v>316.61</v>
      </c>
    </row>
    <row r="2786" spans="1:6" s="11" customFormat="1" ht="12.75" customHeight="1">
      <c r="A2786" s="36" t="s">
        <v>391</v>
      </c>
      <c r="B2786" s="36" t="s">
        <v>5489</v>
      </c>
      <c r="C2786" s="40" t="s">
        <v>281</v>
      </c>
      <c r="D2786" s="22">
        <f t="shared" si="43"/>
        <v>33.13545601726929</v>
      </c>
      <c r="E2786" s="28" t="s">
        <v>6433</v>
      </c>
      <c r="F2786" s="24">
        <v>42.98</v>
      </c>
    </row>
    <row r="2787" spans="1:6" s="11" customFormat="1" ht="12.75" customHeight="1">
      <c r="A2787" s="36" t="s">
        <v>5490</v>
      </c>
      <c r="B2787" s="36" t="s">
        <v>5491</v>
      </c>
      <c r="C2787" s="40" t="s">
        <v>281</v>
      </c>
      <c r="D2787" s="22">
        <f t="shared" si="43"/>
        <v>37.46048878266904</v>
      </c>
      <c r="E2787" s="28" t="s">
        <v>6433</v>
      </c>
      <c r="F2787" s="24">
        <v>48.59</v>
      </c>
    </row>
    <row r="2788" spans="1:6" s="11" customFormat="1" ht="12.75" customHeight="1">
      <c r="A2788" s="36" t="s">
        <v>5492</v>
      </c>
      <c r="B2788" s="36" t="s">
        <v>5493</v>
      </c>
      <c r="C2788" s="40" t="s">
        <v>281</v>
      </c>
      <c r="D2788" s="22">
        <f t="shared" si="43"/>
        <v>43.92876416621694</v>
      </c>
      <c r="E2788" s="28" t="s">
        <v>6433</v>
      </c>
      <c r="F2788" s="24">
        <v>56.98</v>
      </c>
    </row>
    <row r="2789" spans="1:6" s="11" customFormat="1" ht="12.75" customHeight="1">
      <c r="A2789" s="36" t="s">
        <v>5494</v>
      </c>
      <c r="B2789" s="36" t="s">
        <v>5495</v>
      </c>
      <c r="C2789" s="40" t="s">
        <v>281</v>
      </c>
      <c r="D2789" s="22">
        <f t="shared" si="43"/>
        <v>189.8619998458099</v>
      </c>
      <c r="E2789" s="28" t="s">
        <v>6433</v>
      </c>
      <c r="F2789" s="24">
        <v>246.27</v>
      </c>
    </row>
    <row r="2790" spans="1:6" s="11" customFormat="1" ht="12.75" customHeight="1">
      <c r="A2790" s="36" t="s">
        <v>5496</v>
      </c>
      <c r="B2790" s="36" t="s">
        <v>5497</v>
      </c>
      <c r="C2790" s="40" t="s">
        <v>281</v>
      </c>
      <c r="D2790" s="22">
        <f t="shared" si="43"/>
        <v>225.9656156040398</v>
      </c>
      <c r="E2790" s="28" t="s">
        <v>6433</v>
      </c>
      <c r="F2790" s="24">
        <v>293.1</v>
      </c>
    </row>
    <row r="2791" spans="1:6" s="11" customFormat="1" ht="12.75" customHeight="1">
      <c r="A2791" s="36" t="s">
        <v>5498</v>
      </c>
      <c r="B2791" s="36" t="s">
        <v>5499</v>
      </c>
      <c r="C2791" s="40" t="s">
        <v>281</v>
      </c>
      <c r="D2791" s="22">
        <f t="shared" si="43"/>
        <v>256.3950350782515</v>
      </c>
      <c r="E2791" s="28" t="s">
        <v>6433</v>
      </c>
      <c r="F2791" s="24">
        <v>332.57</v>
      </c>
    </row>
    <row r="2792" spans="1:6" s="11" customFormat="1" ht="12.75" customHeight="1">
      <c r="A2792" s="36" t="s">
        <v>5500</v>
      </c>
      <c r="B2792" s="36" t="s">
        <v>5501</v>
      </c>
      <c r="C2792" s="40" t="s">
        <v>281</v>
      </c>
      <c r="D2792" s="22">
        <f t="shared" si="43"/>
        <v>570.9043250327654</v>
      </c>
      <c r="E2792" s="28" t="s">
        <v>6433</v>
      </c>
      <c r="F2792" s="24">
        <v>740.52</v>
      </c>
    </row>
    <row r="2793" spans="1:6" s="11" customFormat="1" ht="12.75" customHeight="1">
      <c r="A2793" s="36" t="s">
        <v>5502</v>
      </c>
      <c r="B2793" s="36" t="s">
        <v>5503</v>
      </c>
      <c r="C2793" s="40" t="s">
        <v>281</v>
      </c>
      <c r="D2793" s="22">
        <f t="shared" si="43"/>
        <v>577.881427800478</v>
      </c>
      <c r="E2793" s="28" t="s">
        <v>6433</v>
      </c>
      <c r="F2793" s="24">
        <v>749.57</v>
      </c>
    </row>
    <row r="2794" spans="1:6" s="11" customFormat="1" ht="12.75" customHeight="1">
      <c r="A2794" s="36" t="s">
        <v>5504</v>
      </c>
      <c r="B2794" s="36" t="s">
        <v>5505</v>
      </c>
      <c r="C2794" s="40" t="s">
        <v>281</v>
      </c>
      <c r="D2794" s="22">
        <f t="shared" si="43"/>
        <v>1159.4557088890604</v>
      </c>
      <c r="E2794" s="28" t="s">
        <v>6433</v>
      </c>
      <c r="F2794" s="24">
        <v>1503.93</v>
      </c>
    </row>
    <row r="2795" spans="1:6" s="11" customFormat="1" ht="12.75" customHeight="1">
      <c r="A2795" s="36" t="s">
        <v>5506</v>
      </c>
      <c r="B2795" s="36" t="s">
        <v>5507</v>
      </c>
      <c r="C2795" s="40" t="s">
        <v>281</v>
      </c>
      <c r="D2795" s="22">
        <f t="shared" si="43"/>
        <v>1838.0232827075786</v>
      </c>
      <c r="E2795" s="28" t="s">
        <v>6433</v>
      </c>
      <c r="F2795" s="24">
        <v>2384.1</v>
      </c>
    </row>
    <row r="2796" spans="1:6" s="11" customFormat="1" ht="12.75" customHeight="1">
      <c r="A2796" s="36" t="s">
        <v>5508</v>
      </c>
      <c r="B2796" s="36" t="s">
        <v>5509</v>
      </c>
      <c r="C2796" s="40" t="s">
        <v>281</v>
      </c>
      <c r="D2796" s="22">
        <f t="shared" si="43"/>
        <v>286.8167450466425</v>
      </c>
      <c r="E2796" s="28" t="s">
        <v>6433</v>
      </c>
      <c r="F2796" s="24">
        <v>372.03</v>
      </c>
    </row>
    <row r="2797" spans="1:6" s="11" customFormat="1" ht="12.75" customHeight="1">
      <c r="A2797" s="36" t="s">
        <v>5510</v>
      </c>
      <c r="B2797" s="36" t="s">
        <v>5511</v>
      </c>
      <c r="C2797" s="40" t="s">
        <v>281</v>
      </c>
      <c r="D2797" s="22">
        <f t="shared" si="43"/>
        <v>1219.6129828078022</v>
      </c>
      <c r="E2797" s="28" t="s">
        <v>6433</v>
      </c>
      <c r="F2797" s="24">
        <v>1581.96</v>
      </c>
    </row>
    <row r="2798" spans="1:6" s="11" customFormat="1" ht="12.75" customHeight="1">
      <c r="A2798" s="36" t="s">
        <v>5512</v>
      </c>
      <c r="B2798" s="36" t="s">
        <v>5513</v>
      </c>
      <c r="C2798" s="40" t="s">
        <v>281</v>
      </c>
      <c r="D2798" s="22">
        <f t="shared" si="43"/>
        <v>1628.2861768560638</v>
      </c>
      <c r="E2798" s="28" t="s">
        <v>6433</v>
      </c>
      <c r="F2798" s="24">
        <v>2112.05</v>
      </c>
    </row>
    <row r="2799" spans="1:6" s="11" customFormat="1" ht="12.75" customHeight="1">
      <c r="A2799" s="36" t="s">
        <v>5514</v>
      </c>
      <c r="B2799" s="36" t="s">
        <v>5515</v>
      </c>
      <c r="C2799" s="40" t="s">
        <v>281</v>
      </c>
      <c r="D2799" s="22">
        <f t="shared" si="43"/>
        <v>2174.7436589314625</v>
      </c>
      <c r="E2799" s="28" t="s">
        <v>6433</v>
      </c>
      <c r="F2799" s="24">
        <v>2820.86</v>
      </c>
    </row>
    <row r="2800" spans="1:6" s="11" customFormat="1" ht="12.75" customHeight="1">
      <c r="A2800" s="36" t="s">
        <v>5516</v>
      </c>
      <c r="B2800" s="36" t="s">
        <v>5517</v>
      </c>
      <c r="C2800" s="40" t="s">
        <v>281</v>
      </c>
      <c r="D2800" s="22">
        <f t="shared" si="43"/>
        <v>2774.8670110245935</v>
      </c>
      <c r="E2800" s="28" t="s">
        <v>6433</v>
      </c>
      <c r="F2800" s="24">
        <v>3599.28</v>
      </c>
    </row>
    <row r="2801" spans="1:6" s="11" customFormat="1" ht="12.75" customHeight="1">
      <c r="A2801" s="36" t="s">
        <v>5518</v>
      </c>
      <c r="B2801" s="36" t="s">
        <v>5519</v>
      </c>
      <c r="C2801" s="40" t="s">
        <v>281</v>
      </c>
      <c r="D2801" s="22">
        <f t="shared" si="43"/>
        <v>8026.813661244315</v>
      </c>
      <c r="E2801" s="28" t="s">
        <v>6433</v>
      </c>
      <c r="F2801" s="24">
        <v>10411.58</v>
      </c>
    </row>
    <row r="2802" spans="1:6" s="11" customFormat="1" ht="12.75" customHeight="1">
      <c r="A2802" s="36" t="s">
        <v>5520</v>
      </c>
      <c r="B2802" s="36" t="s">
        <v>5521</v>
      </c>
      <c r="C2802" s="40" t="s">
        <v>281</v>
      </c>
      <c r="D2802" s="22">
        <f t="shared" si="43"/>
        <v>16.459794927145172</v>
      </c>
      <c r="E2802" s="28" t="s">
        <v>6433</v>
      </c>
      <c r="F2802" s="24">
        <v>21.35</v>
      </c>
    </row>
    <row r="2803" spans="1:6" s="11" customFormat="1" ht="12.75" customHeight="1">
      <c r="A2803" s="36" t="s">
        <v>5522</v>
      </c>
      <c r="B2803" s="36" t="s">
        <v>5523</v>
      </c>
      <c r="C2803" s="40" t="s">
        <v>281</v>
      </c>
      <c r="D2803" s="22">
        <f t="shared" si="43"/>
        <v>60.28833551769332</v>
      </c>
      <c r="E2803" s="28" t="s">
        <v>6433</v>
      </c>
      <c r="F2803" s="24">
        <v>78.2</v>
      </c>
    </row>
    <row r="2804" spans="1:6" s="11" customFormat="1" ht="12.75" customHeight="1">
      <c r="A2804" s="36" t="s">
        <v>5524</v>
      </c>
      <c r="B2804" s="36" t="s">
        <v>5525</v>
      </c>
      <c r="C2804" s="40" t="s">
        <v>281</v>
      </c>
      <c r="D2804" s="22">
        <f t="shared" si="43"/>
        <v>17.97856757381852</v>
      </c>
      <c r="E2804" s="28" t="s">
        <v>6433</v>
      </c>
      <c r="F2804" s="24">
        <v>23.32</v>
      </c>
    </row>
    <row r="2805" spans="1:6" s="11" customFormat="1" ht="12.75" customHeight="1">
      <c r="A2805" s="36" t="s">
        <v>5526</v>
      </c>
      <c r="B2805" s="36" t="s">
        <v>5527</v>
      </c>
      <c r="C2805" s="40" t="s">
        <v>281</v>
      </c>
      <c r="D2805" s="22">
        <f t="shared" si="43"/>
        <v>230.29835787526022</v>
      </c>
      <c r="E2805" s="28" t="s">
        <v>6433</v>
      </c>
      <c r="F2805" s="24">
        <v>298.72</v>
      </c>
    </row>
    <row r="2806" spans="1:6" s="11" customFormat="1" ht="12.75" customHeight="1">
      <c r="A2806" s="36" t="s">
        <v>5528</v>
      </c>
      <c r="B2806" s="36" t="s">
        <v>5529</v>
      </c>
      <c r="C2806" s="40" t="s">
        <v>281</v>
      </c>
      <c r="D2806" s="22">
        <f t="shared" si="43"/>
        <v>168.99236758923755</v>
      </c>
      <c r="E2806" s="28" t="s">
        <v>6433</v>
      </c>
      <c r="F2806" s="24">
        <v>219.2</v>
      </c>
    </row>
    <row r="2807" spans="1:6" s="11" customFormat="1" ht="12.75" customHeight="1">
      <c r="A2807" s="36" t="s">
        <v>5530</v>
      </c>
      <c r="B2807" s="36" t="s">
        <v>5531</v>
      </c>
      <c r="C2807" s="40" t="s">
        <v>281</v>
      </c>
      <c r="D2807" s="22">
        <f t="shared" si="43"/>
        <v>140.49803407601576</v>
      </c>
      <c r="E2807" s="28" t="s">
        <v>6433</v>
      </c>
      <c r="F2807" s="24">
        <v>182.24</v>
      </c>
    </row>
    <row r="2808" spans="1:6" s="11" customFormat="1" ht="12.75" customHeight="1">
      <c r="A2808" s="36" t="s">
        <v>5532</v>
      </c>
      <c r="B2808" s="36" t="s">
        <v>5533</v>
      </c>
      <c r="C2808" s="40" t="s">
        <v>281</v>
      </c>
      <c r="D2808" s="22">
        <f t="shared" si="43"/>
        <v>485.4984195513068</v>
      </c>
      <c r="E2808" s="28" t="s">
        <v>6433</v>
      </c>
      <c r="F2808" s="24">
        <v>629.74</v>
      </c>
    </row>
    <row r="2809" spans="1:6" s="11" customFormat="1" ht="12.75" customHeight="1">
      <c r="A2809" s="36" t="s">
        <v>5534</v>
      </c>
      <c r="B2809" s="36" t="s">
        <v>5535</v>
      </c>
      <c r="C2809" s="40" t="s">
        <v>281</v>
      </c>
      <c r="D2809" s="22">
        <f t="shared" si="43"/>
        <v>342.77233829311547</v>
      </c>
      <c r="E2809" s="28" t="s">
        <v>6433</v>
      </c>
      <c r="F2809" s="24">
        <v>444.61</v>
      </c>
    </row>
    <row r="2810" spans="1:6" s="11" customFormat="1" ht="12.75" customHeight="1">
      <c r="A2810" s="36" t="s">
        <v>5536</v>
      </c>
      <c r="B2810" s="36" t="s">
        <v>5537</v>
      </c>
      <c r="C2810" s="40" t="s">
        <v>281</v>
      </c>
      <c r="D2810" s="22">
        <f t="shared" si="43"/>
        <v>417.34638809652307</v>
      </c>
      <c r="E2810" s="28" t="s">
        <v>6433</v>
      </c>
      <c r="F2810" s="24">
        <v>541.34</v>
      </c>
    </row>
    <row r="2811" spans="1:6" s="11" customFormat="1" ht="12.75" customHeight="1">
      <c r="A2811" s="36" t="s">
        <v>5538</v>
      </c>
      <c r="B2811" s="36" t="s">
        <v>5539</v>
      </c>
      <c r="C2811" s="40" t="s">
        <v>281</v>
      </c>
      <c r="D2811" s="22">
        <f t="shared" si="43"/>
        <v>198.21910415542365</v>
      </c>
      <c r="E2811" s="28" t="s">
        <v>6433</v>
      </c>
      <c r="F2811" s="24">
        <v>257.11</v>
      </c>
    </row>
    <row r="2812" spans="1:6" s="11" customFormat="1" ht="12.75" customHeight="1">
      <c r="A2812" s="36" t="s">
        <v>5540</v>
      </c>
      <c r="B2812" s="36" t="s">
        <v>5541</v>
      </c>
      <c r="C2812" s="40" t="s">
        <v>281</v>
      </c>
      <c r="D2812" s="22">
        <f t="shared" si="43"/>
        <v>180.1171844884743</v>
      </c>
      <c r="E2812" s="28" t="s">
        <v>6433</v>
      </c>
      <c r="F2812" s="24">
        <v>233.63</v>
      </c>
    </row>
    <row r="2813" spans="1:6" s="11" customFormat="1" ht="12.75" customHeight="1">
      <c r="A2813" s="36" t="s">
        <v>5542</v>
      </c>
      <c r="B2813" s="36" t="s">
        <v>5543</v>
      </c>
      <c r="C2813" s="40" t="s">
        <v>281</v>
      </c>
      <c r="D2813" s="22">
        <f t="shared" si="43"/>
        <v>181.87495181558862</v>
      </c>
      <c r="E2813" s="28" t="s">
        <v>6433</v>
      </c>
      <c r="F2813" s="24">
        <v>235.91</v>
      </c>
    </row>
    <row r="2814" spans="1:6" s="11" customFormat="1" ht="12.75" customHeight="1">
      <c r="A2814" s="36" t="s">
        <v>5544</v>
      </c>
      <c r="B2814" s="36" t="s">
        <v>5545</v>
      </c>
      <c r="C2814" s="40" t="s">
        <v>281</v>
      </c>
      <c r="D2814" s="22">
        <f t="shared" si="43"/>
        <v>241.36920823375223</v>
      </c>
      <c r="E2814" s="28" t="s">
        <v>6433</v>
      </c>
      <c r="F2814" s="24">
        <v>313.08</v>
      </c>
    </row>
    <row r="2815" spans="1:6" s="11" customFormat="1" ht="12.75" customHeight="1">
      <c r="A2815" s="36" t="s">
        <v>5546</v>
      </c>
      <c r="B2815" s="36" t="s">
        <v>5547</v>
      </c>
      <c r="C2815" s="40" t="s">
        <v>281</v>
      </c>
      <c r="D2815" s="22">
        <f t="shared" si="43"/>
        <v>170.22588852054585</v>
      </c>
      <c r="E2815" s="28" t="s">
        <v>6433</v>
      </c>
      <c r="F2815" s="24">
        <v>220.8</v>
      </c>
    </row>
    <row r="2816" spans="1:6" s="11" customFormat="1" ht="12.75" customHeight="1">
      <c r="A2816" s="36" t="s">
        <v>5548</v>
      </c>
      <c r="B2816" s="36" t="s">
        <v>5549</v>
      </c>
      <c r="C2816" s="40" t="s">
        <v>281</v>
      </c>
      <c r="D2816" s="22">
        <f t="shared" si="43"/>
        <v>174.46611672191816</v>
      </c>
      <c r="E2816" s="28" t="s">
        <v>6433</v>
      </c>
      <c r="F2816" s="24">
        <v>226.3</v>
      </c>
    </row>
    <row r="2817" spans="1:6" s="11" customFormat="1" ht="12.75" customHeight="1">
      <c r="A2817" s="36" t="s">
        <v>5550</v>
      </c>
      <c r="B2817" s="36" t="s">
        <v>5551</v>
      </c>
      <c r="C2817" s="40" t="s">
        <v>281</v>
      </c>
      <c r="D2817" s="22">
        <f t="shared" si="43"/>
        <v>179.16120576671037</v>
      </c>
      <c r="E2817" s="28" t="s">
        <v>6433</v>
      </c>
      <c r="F2817" s="24">
        <v>232.39</v>
      </c>
    </row>
    <row r="2818" spans="1:6" s="11" customFormat="1" ht="12.75" customHeight="1">
      <c r="A2818" s="36" t="s">
        <v>5552</v>
      </c>
      <c r="B2818" s="36" t="s">
        <v>5553</v>
      </c>
      <c r="C2818" s="40" t="s">
        <v>281</v>
      </c>
      <c r="D2818" s="22">
        <f t="shared" si="43"/>
        <v>175.86153727546068</v>
      </c>
      <c r="E2818" s="28" t="s">
        <v>6433</v>
      </c>
      <c r="F2818" s="24">
        <v>228.11</v>
      </c>
    </row>
    <row r="2819" spans="1:6" s="11" customFormat="1" ht="12.75" customHeight="1">
      <c r="A2819" s="36" t="s">
        <v>5554</v>
      </c>
      <c r="B2819" s="36" t="s">
        <v>5555</v>
      </c>
      <c r="C2819" s="40" t="s">
        <v>281</v>
      </c>
      <c r="D2819" s="22">
        <f t="shared" si="43"/>
        <v>169.90208927607742</v>
      </c>
      <c r="E2819" s="28" t="s">
        <v>6433</v>
      </c>
      <c r="F2819" s="24">
        <v>220.38</v>
      </c>
    </row>
    <row r="2820" spans="1:6" s="11" customFormat="1" ht="12.75" customHeight="1">
      <c r="A2820" s="36" t="s">
        <v>5556</v>
      </c>
      <c r="B2820" s="36" t="s">
        <v>5557</v>
      </c>
      <c r="C2820" s="37" t="s">
        <v>281</v>
      </c>
      <c r="D2820" s="23">
        <f t="shared" si="43"/>
        <v>174.28879808804257</v>
      </c>
      <c r="E2820" s="28" t="s">
        <v>6433</v>
      </c>
      <c r="F2820" s="25">
        <v>226.07</v>
      </c>
    </row>
    <row r="2821" spans="1:6" s="11" customFormat="1" ht="12.75" customHeight="1">
      <c r="A2821" s="36" t="s">
        <v>5558</v>
      </c>
      <c r="B2821" s="36" t="s">
        <v>5559</v>
      </c>
      <c r="C2821" s="37" t="s">
        <v>281</v>
      </c>
      <c r="D2821" s="22">
        <f t="shared" si="43"/>
        <v>168.1057744198597</v>
      </c>
      <c r="E2821" s="28" t="s">
        <v>6433</v>
      </c>
      <c r="F2821" s="24">
        <v>218.05</v>
      </c>
    </row>
    <row r="2822" spans="1:6" s="11" customFormat="1" ht="12.75" customHeight="1">
      <c r="A2822" s="36" t="s">
        <v>5560</v>
      </c>
      <c r="B2822" s="36" t="s">
        <v>5561</v>
      </c>
      <c r="C2822" s="37" t="s">
        <v>281</v>
      </c>
      <c r="D2822" s="22">
        <f t="shared" si="43"/>
        <v>164.6364968005551</v>
      </c>
      <c r="E2822" s="28" t="s">
        <v>6433</v>
      </c>
      <c r="F2822" s="24">
        <v>213.55</v>
      </c>
    </row>
    <row r="2823" spans="1:6" s="11" customFormat="1" ht="12.75" customHeight="1">
      <c r="A2823" s="36" t="s">
        <v>5562</v>
      </c>
      <c r="B2823" s="36" t="s">
        <v>5563</v>
      </c>
      <c r="C2823" s="37" t="s">
        <v>281</v>
      </c>
      <c r="D2823" s="22">
        <f t="shared" si="43"/>
        <v>167.42733790764012</v>
      </c>
      <c r="E2823" s="28" t="s">
        <v>6433</v>
      </c>
      <c r="F2823" s="24">
        <v>217.17</v>
      </c>
    </row>
    <row r="2824" spans="1:6" s="11" customFormat="1" ht="12.75">
      <c r="A2824" s="36" t="s">
        <v>5564</v>
      </c>
      <c r="B2824" s="36" t="s">
        <v>5565</v>
      </c>
      <c r="C2824" s="37" t="s">
        <v>281</v>
      </c>
      <c r="D2824" s="22">
        <f t="shared" si="43"/>
        <v>168.32164058283865</v>
      </c>
      <c r="E2824" s="28" t="s">
        <v>6433</v>
      </c>
      <c r="F2824" s="24">
        <v>218.33</v>
      </c>
    </row>
    <row r="2825" spans="1:6" s="11" customFormat="1" ht="12.75" customHeight="1">
      <c r="A2825" s="36" t="s">
        <v>5566</v>
      </c>
      <c r="B2825" s="36" t="s">
        <v>5567</v>
      </c>
      <c r="C2825" s="37" t="s">
        <v>281</v>
      </c>
      <c r="D2825" s="22">
        <f aca="true" t="shared" si="44" ref="D2825:D2888">F2825/$F$5</f>
        <v>176.16220800246705</v>
      </c>
      <c r="E2825" s="28" t="s">
        <v>6433</v>
      </c>
      <c r="F2825" s="24">
        <v>228.5</v>
      </c>
    </row>
    <row r="2826" spans="1:6" s="11" customFormat="1" ht="12.75" customHeight="1">
      <c r="A2826" s="36" t="s">
        <v>5568</v>
      </c>
      <c r="B2826" s="36" t="s">
        <v>5569</v>
      </c>
      <c r="C2826" s="37" t="s">
        <v>281</v>
      </c>
      <c r="D2826" s="22">
        <f t="shared" si="44"/>
        <v>534.2533343612674</v>
      </c>
      <c r="E2826" s="28" t="s">
        <v>6433</v>
      </c>
      <c r="F2826" s="24">
        <v>692.98</v>
      </c>
    </row>
    <row r="2827" spans="1:6" s="11" customFormat="1" ht="12.75" customHeight="1">
      <c r="A2827" s="36" t="s">
        <v>5570</v>
      </c>
      <c r="B2827" s="36" t="s">
        <v>5571</v>
      </c>
      <c r="C2827" s="37" t="s">
        <v>281</v>
      </c>
      <c r="D2827" s="22">
        <f t="shared" si="44"/>
        <v>577.4496954745201</v>
      </c>
      <c r="E2827" s="28" t="s">
        <v>6433</v>
      </c>
      <c r="F2827" s="24">
        <v>749.01</v>
      </c>
    </row>
    <row r="2828" spans="1:6" s="11" customFormat="1" ht="12.75" customHeight="1">
      <c r="A2828" s="36" t="s">
        <v>5572</v>
      </c>
      <c r="B2828" s="36" t="s">
        <v>5573</v>
      </c>
      <c r="C2828" s="37" t="s">
        <v>281</v>
      </c>
      <c r="D2828" s="22">
        <f t="shared" si="44"/>
        <v>574.874720530414</v>
      </c>
      <c r="E2828" s="28" t="s">
        <v>6433</v>
      </c>
      <c r="F2828" s="24">
        <v>745.67</v>
      </c>
    </row>
    <row r="2829" spans="1:6" s="11" customFormat="1" ht="12.75" customHeight="1">
      <c r="A2829" s="36" t="s">
        <v>5574</v>
      </c>
      <c r="B2829" s="36" t="s">
        <v>5575</v>
      </c>
      <c r="C2829" s="37" t="s">
        <v>1335</v>
      </c>
      <c r="D2829" s="22">
        <f t="shared" si="44"/>
        <v>813.1524169300749</v>
      </c>
      <c r="E2829" s="28" t="s">
        <v>6433</v>
      </c>
      <c r="F2829" s="24">
        <v>1054.74</v>
      </c>
    </row>
    <row r="2830" spans="1:6" s="11" customFormat="1" ht="12.75" customHeight="1">
      <c r="A2830" s="36" t="s">
        <v>5576</v>
      </c>
      <c r="B2830" s="36" t="s">
        <v>5577</v>
      </c>
      <c r="C2830" s="37" t="s">
        <v>281</v>
      </c>
      <c r="D2830" s="22">
        <f t="shared" si="44"/>
        <v>884.4036697247708</v>
      </c>
      <c r="E2830" s="28" t="s">
        <v>6433</v>
      </c>
      <c r="F2830" s="24">
        <v>1147.16</v>
      </c>
    </row>
    <row r="2831" spans="1:6" s="11" customFormat="1" ht="12.75" customHeight="1">
      <c r="A2831" s="36" t="s">
        <v>5578</v>
      </c>
      <c r="B2831" s="36" t="s">
        <v>5579</v>
      </c>
      <c r="C2831" s="37" t="s">
        <v>281</v>
      </c>
      <c r="D2831" s="22">
        <f t="shared" si="44"/>
        <v>46581.9905944029</v>
      </c>
      <c r="E2831" s="28" t="s">
        <v>6433</v>
      </c>
      <c r="F2831" s="24">
        <v>60421.5</v>
      </c>
    </row>
    <row r="2832" spans="1:6" s="11" customFormat="1" ht="12.75" customHeight="1">
      <c r="A2832" s="36" t="s">
        <v>5580</v>
      </c>
      <c r="B2832" s="36" t="s">
        <v>5581</v>
      </c>
      <c r="C2832" s="37" t="s">
        <v>401</v>
      </c>
      <c r="D2832" s="22">
        <f t="shared" si="44"/>
        <v>75.89237529874336</v>
      </c>
      <c r="E2832" s="28" t="s">
        <v>6433</v>
      </c>
      <c r="F2832" s="24">
        <v>98.44</v>
      </c>
    </row>
    <row r="2833" spans="1:6" s="11" customFormat="1" ht="12.75" customHeight="1">
      <c r="A2833" s="36" t="s">
        <v>5582</v>
      </c>
      <c r="B2833" s="36" t="s">
        <v>5583</v>
      </c>
      <c r="C2833" s="37" t="s">
        <v>286</v>
      </c>
      <c r="D2833" s="22">
        <f t="shared" si="44"/>
        <v>894.919435664174</v>
      </c>
      <c r="E2833" s="28" t="s">
        <v>6433</v>
      </c>
      <c r="F2833" s="24">
        <v>1160.8</v>
      </c>
    </row>
    <row r="2834" spans="1:6" s="11" customFormat="1" ht="12.75" customHeight="1">
      <c r="A2834" s="36" t="s">
        <v>5584</v>
      </c>
      <c r="B2834" s="36" t="s">
        <v>5585</v>
      </c>
      <c r="C2834" s="37" t="s">
        <v>286</v>
      </c>
      <c r="D2834" s="22">
        <f t="shared" si="44"/>
        <v>816.729627630869</v>
      </c>
      <c r="E2834" s="28" t="s">
        <v>6433</v>
      </c>
      <c r="F2834" s="24">
        <v>1059.38</v>
      </c>
    </row>
    <row r="2835" spans="1:6" s="11" customFormat="1" ht="12.75" customHeight="1">
      <c r="A2835" s="38" t="s">
        <v>5586</v>
      </c>
      <c r="B2835" s="36" t="s">
        <v>6412</v>
      </c>
      <c r="C2835" s="39" t="s">
        <v>281</v>
      </c>
      <c r="D2835" s="22">
        <f t="shared" si="44"/>
        <v>4274.604887826691</v>
      </c>
      <c r="E2835" s="28" t="s">
        <v>6433</v>
      </c>
      <c r="F2835" s="24">
        <v>5544.59</v>
      </c>
    </row>
    <row r="2836" spans="1:6" s="11" customFormat="1" ht="12.75" customHeight="1">
      <c r="A2836" s="36" t="s">
        <v>5587</v>
      </c>
      <c r="B2836" s="36" t="s">
        <v>5588</v>
      </c>
      <c r="C2836" s="37" t="s">
        <v>286</v>
      </c>
      <c r="D2836" s="22">
        <f t="shared" si="44"/>
        <v>638.8636188420322</v>
      </c>
      <c r="E2836" s="28" t="s">
        <v>6433</v>
      </c>
      <c r="F2836" s="24">
        <v>828.67</v>
      </c>
    </row>
    <row r="2837" spans="1:6" s="11" customFormat="1" ht="12.75" customHeight="1">
      <c r="A2837" s="36" t="s">
        <v>5589</v>
      </c>
      <c r="B2837" s="36" t="s">
        <v>5590</v>
      </c>
      <c r="C2837" s="37" t="s">
        <v>401</v>
      </c>
      <c r="D2837" s="22">
        <f t="shared" si="44"/>
        <v>109.35934006630175</v>
      </c>
      <c r="E2837" s="28" t="s">
        <v>6433</v>
      </c>
      <c r="F2837" s="24">
        <v>141.85</v>
      </c>
    </row>
    <row r="2838" spans="1:6" s="11" customFormat="1" ht="12.75" customHeight="1">
      <c r="A2838" s="36" t="s">
        <v>5591</v>
      </c>
      <c r="B2838" s="36" t="s">
        <v>5592</v>
      </c>
      <c r="C2838" s="37" t="s">
        <v>286</v>
      </c>
      <c r="D2838" s="22">
        <f t="shared" si="44"/>
        <v>543.9596021894997</v>
      </c>
      <c r="E2838" s="28" t="s">
        <v>6433</v>
      </c>
      <c r="F2838" s="24">
        <v>705.57</v>
      </c>
    </row>
    <row r="2839" spans="1:6" s="11" customFormat="1" ht="12.75" customHeight="1">
      <c r="A2839" s="36" t="s">
        <v>5593</v>
      </c>
      <c r="B2839" s="36" t="s">
        <v>5594</v>
      </c>
      <c r="C2839" s="37" t="s">
        <v>401</v>
      </c>
      <c r="D2839" s="22">
        <f t="shared" si="44"/>
        <v>148.63927222265053</v>
      </c>
      <c r="E2839" s="28" t="s">
        <v>6433</v>
      </c>
      <c r="F2839" s="24">
        <v>192.8</v>
      </c>
    </row>
    <row r="2840" spans="1:6" s="11" customFormat="1" ht="12.75" customHeight="1">
      <c r="A2840" s="36" t="s">
        <v>5595</v>
      </c>
      <c r="B2840" s="36" t="s">
        <v>5596</v>
      </c>
      <c r="C2840" s="37" t="s">
        <v>281</v>
      </c>
      <c r="D2840" s="22">
        <f t="shared" si="44"/>
        <v>12640.104849279161</v>
      </c>
      <c r="E2840" s="28" t="s">
        <v>6433</v>
      </c>
      <c r="F2840" s="24">
        <v>16395.48</v>
      </c>
    </row>
    <row r="2841" spans="1:6" s="11" customFormat="1" ht="12.75" customHeight="1">
      <c r="A2841" s="36" t="s">
        <v>5597</v>
      </c>
      <c r="B2841" s="36" t="s">
        <v>5598</v>
      </c>
      <c r="C2841" s="37" t="s">
        <v>537</v>
      </c>
      <c r="D2841" s="22">
        <f t="shared" si="44"/>
        <v>366.35571659856606</v>
      </c>
      <c r="E2841" s="28" t="s">
        <v>6433</v>
      </c>
      <c r="F2841" s="24">
        <v>475.2</v>
      </c>
    </row>
    <row r="2842" spans="1:6" s="11" customFormat="1" ht="12.75" customHeight="1">
      <c r="A2842" s="36" t="s">
        <v>5599</v>
      </c>
      <c r="B2842" s="36" t="s">
        <v>5600</v>
      </c>
      <c r="C2842" s="37" t="s">
        <v>286</v>
      </c>
      <c r="D2842" s="22">
        <f t="shared" si="44"/>
        <v>34.48461953588775</v>
      </c>
      <c r="E2842" s="28" t="s">
        <v>6433</v>
      </c>
      <c r="F2842" s="24">
        <v>44.73</v>
      </c>
    </row>
    <row r="2843" spans="1:6" s="11" customFormat="1" ht="12.75" customHeight="1">
      <c r="A2843" s="36" t="s">
        <v>5601</v>
      </c>
      <c r="B2843" s="36" t="s">
        <v>5602</v>
      </c>
      <c r="C2843" s="37" t="s">
        <v>286</v>
      </c>
      <c r="D2843" s="22">
        <f t="shared" si="44"/>
        <v>49.52586539202837</v>
      </c>
      <c r="E2843" s="28" t="s">
        <v>6433</v>
      </c>
      <c r="F2843" s="24">
        <v>64.24</v>
      </c>
    </row>
    <row r="2844" spans="1:6" s="11" customFormat="1" ht="12.75" customHeight="1">
      <c r="A2844" s="36" t="s">
        <v>5603</v>
      </c>
      <c r="B2844" s="36" t="s">
        <v>5604</v>
      </c>
      <c r="C2844" s="37" t="s">
        <v>281</v>
      </c>
      <c r="D2844" s="22">
        <f t="shared" si="44"/>
        <v>400.4856988667027</v>
      </c>
      <c r="E2844" s="28" t="s">
        <v>6433</v>
      </c>
      <c r="F2844" s="24">
        <v>519.47</v>
      </c>
    </row>
    <row r="2845" spans="1:6" s="11" customFormat="1" ht="12.75" customHeight="1">
      <c r="A2845" s="36" t="s">
        <v>5605</v>
      </c>
      <c r="B2845" s="36" t="s">
        <v>5606</v>
      </c>
      <c r="C2845" s="37" t="s">
        <v>286</v>
      </c>
      <c r="D2845" s="22">
        <f t="shared" si="44"/>
        <v>113.2449309999229</v>
      </c>
      <c r="E2845" s="28" t="s">
        <v>6433</v>
      </c>
      <c r="F2845" s="24">
        <v>146.89</v>
      </c>
    </row>
    <row r="2846" spans="1:6" s="11" customFormat="1" ht="12.75" customHeight="1">
      <c r="A2846" s="36" t="s">
        <v>5607</v>
      </c>
      <c r="B2846" s="36" t="s">
        <v>5608</v>
      </c>
      <c r="C2846" s="37" t="s">
        <v>286</v>
      </c>
      <c r="D2846" s="22">
        <f t="shared" si="44"/>
        <v>115.580911263588</v>
      </c>
      <c r="E2846" s="28" t="s">
        <v>6433</v>
      </c>
      <c r="F2846" s="24">
        <v>149.92</v>
      </c>
    </row>
    <row r="2847" spans="1:6" s="11" customFormat="1" ht="12.75" customHeight="1">
      <c r="A2847" s="36" t="s">
        <v>264</v>
      </c>
      <c r="B2847" s="36" t="s">
        <v>5609</v>
      </c>
      <c r="C2847" s="37" t="s">
        <v>286</v>
      </c>
      <c r="D2847" s="22">
        <f t="shared" si="44"/>
        <v>120.32996684912499</v>
      </c>
      <c r="E2847" s="28" t="s">
        <v>6433</v>
      </c>
      <c r="F2847" s="24">
        <v>156.08</v>
      </c>
    </row>
    <row r="2848" spans="1:6" s="11" customFormat="1" ht="12.75" customHeight="1">
      <c r="A2848" s="36" t="s">
        <v>5610</v>
      </c>
      <c r="B2848" s="36" t="s">
        <v>5611</v>
      </c>
      <c r="C2848" s="37" t="s">
        <v>286</v>
      </c>
      <c r="D2848" s="22">
        <f t="shared" si="44"/>
        <v>44.66116721918125</v>
      </c>
      <c r="E2848" s="28" t="s">
        <v>6433</v>
      </c>
      <c r="F2848" s="24">
        <v>57.93</v>
      </c>
    </row>
    <row r="2849" spans="1:6" s="11" customFormat="1" ht="12.75" customHeight="1">
      <c r="A2849" s="36" t="s">
        <v>5612</v>
      </c>
      <c r="B2849" s="36" t="s">
        <v>5613</v>
      </c>
      <c r="C2849" s="37" t="s">
        <v>286</v>
      </c>
      <c r="D2849" s="22">
        <f t="shared" si="44"/>
        <v>56.37961606661013</v>
      </c>
      <c r="E2849" s="28" t="s">
        <v>6433</v>
      </c>
      <c r="F2849" s="24">
        <v>73.13</v>
      </c>
    </row>
    <row r="2850" spans="1:6" s="11" customFormat="1" ht="12.75" customHeight="1">
      <c r="A2850" s="36" t="s">
        <v>5614</v>
      </c>
      <c r="B2850" s="36" t="s">
        <v>5615</v>
      </c>
      <c r="C2850" s="37" t="s">
        <v>286</v>
      </c>
      <c r="D2850" s="22">
        <f t="shared" si="44"/>
        <v>78.70634492329043</v>
      </c>
      <c r="E2850" s="28" t="s">
        <v>6433</v>
      </c>
      <c r="F2850" s="24">
        <v>102.09</v>
      </c>
    </row>
    <row r="2851" spans="1:6" s="11" customFormat="1" ht="12.75" customHeight="1">
      <c r="A2851" s="36" t="s">
        <v>5616</v>
      </c>
      <c r="B2851" s="36" t="s">
        <v>5617</v>
      </c>
      <c r="C2851" s="37" t="s">
        <v>286</v>
      </c>
      <c r="D2851" s="22">
        <f t="shared" si="44"/>
        <v>101.44938709428726</v>
      </c>
      <c r="E2851" s="28" t="s">
        <v>6433</v>
      </c>
      <c r="F2851" s="24">
        <v>131.59</v>
      </c>
    </row>
    <row r="2852" spans="1:6" s="11" customFormat="1" ht="12.75" customHeight="1">
      <c r="A2852" s="36" t="s">
        <v>5618</v>
      </c>
      <c r="B2852" s="36" t="s">
        <v>5619</v>
      </c>
      <c r="C2852" s="37" t="s">
        <v>286</v>
      </c>
      <c r="D2852" s="22">
        <f t="shared" si="44"/>
        <v>83.50936704957212</v>
      </c>
      <c r="E2852" s="28" t="s">
        <v>6433</v>
      </c>
      <c r="F2852" s="24">
        <v>108.32</v>
      </c>
    </row>
    <row r="2853" spans="1:6" s="11" customFormat="1" ht="12.75" customHeight="1">
      <c r="A2853" s="36" t="s">
        <v>5620</v>
      </c>
      <c r="B2853" s="36" t="s">
        <v>5621</v>
      </c>
      <c r="C2853" s="37" t="s">
        <v>286</v>
      </c>
      <c r="D2853" s="22">
        <f t="shared" si="44"/>
        <v>85.19003931847969</v>
      </c>
      <c r="E2853" s="28" t="s">
        <v>6433</v>
      </c>
      <c r="F2853" s="24">
        <v>110.5</v>
      </c>
    </row>
    <row r="2854" spans="1:6" s="11" customFormat="1" ht="12.75" customHeight="1">
      <c r="A2854" s="36" t="s">
        <v>265</v>
      </c>
      <c r="B2854" s="36" t="s">
        <v>5622</v>
      </c>
      <c r="C2854" s="37" t="s">
        <v>286</v>
      </c>
      <c r="D2854" s="22">
        <f t="shared" si="44"/>
        <v>100.08480456402745</v>
      </c>
      <c r="E2854" s="28" t="s">
        <v>6433</v>
      </c>
      <c r="F2854" s="24">
        <v>129.82</v>
      </c>
    </row>
    <row r="2855" spans="1:6" s="11" customFormat="1" ht="12.75" customHeight="1">
      <c r="A2855" s="36" t="s">
        <v>84</v>
      </c>
      <c r="B2855" s="36" t="s">
        <v>5623</v>
      </c>
      <c r="C2855" s="37" t="s">
        <v>286</v>
      </c>
      <c r="D2855" s="22">
        <f t="shared" si="44"/>
        <v>268.2676740420939</v>
      </c>
      <c r="E2855" s="28" t="s">
        <v>6433</v>
      </c>
      <c r="F2855" s="24">
        <v>347.97</v>
      </c>
    </row>
    <row r="2856" spans="1:6" s="11" customFormat="1" ht="12.75" customHeight="1">
      <c r="A2856" s="36" t="s">
        <v>5624</v>
      </c>
      <c r="B2856" s="36" t="s">
        <v>5625</v>
      </c>
      <c r="C2856" s="37" t="s">
        <v>286</v>
      </c>
      <c r="D2856" s="22">
        <f t="shared" si="44"/>
        <v>309.79107239225965</v>
      </c>
      <c r="E2856" s="28" t="s">
        <v>6433</v>
      </c>
      <c r="F2856" s="24">
        <v>401.83</v>
      </c>
    </row>
    <row r="2857" spans="1:6" s="11" customFormat="1" ht="12.75" customHeight="1">
      <c r="A2857" s="36" t="s">
        <v>5626</v>
      </c>
      <c r="B2857" s="36" t="s">
        <v>5627</v>
      </c>
      <c r="C2857" s="37" t="s">
        <v>286</v>
      </c>
      <c r="D2857" s="22">
        <f t="shared" si="44"/>
        <v>377.19528178243775</v>
      </c>
      <c r="E2857" s="28" t="s">
        <v>6433</v>
      </c>
      <c r="F2857" s="24">
        <v>489.26</v>
      </c>
    </row>
    <row r="2858" spans="1:6" s="11" customFormat="1" ht="12.75" customHeight="1">
      <c r="A2858" s="36" t="s">
        <v>5628</v>
      </c>
      <c r="B2858" s="36" t="s">
        <v>5629</v>
      </c>
      <c r="C2858" s="37" t="s">
        <v>286</v>
      </c>
      <c r="D2858" s="22">
        <f t="shared" si="44"/>
        <v>59.45570888906022</v>
      </c>
      <c r="E2858" s="28" t="s">
        <v>6433</v>
      </c>
      <c r="F2858" s="24">
        <v>77.12</v>
      </c>
    </row>
    <row r="2859" spans="1:6" s="11" customFormat="1" ht="12.75" customHeight="1">
      <c r="A2859" s="36" t="s">
        <v>5630</v>
      </c>
      <c r="B2859" s="36" t="s">
        <v>5631</v>
      </c>
      <c r="C2859" s="37" t="s">
        <v>286</v>
      </c>
      <c r="D2859" s="22">
        <f t="shared" si="44"/>
        <v>66.94934854675816</v>
      </c>
      <c r="E2859" s="28" t="s">
        <v>6433</v>
      </c>
      <c r="F2859" s="24">
        <v>86.84</v>
      </c>
    </row>
    <row r="2860" spans="1:6" s="11" customFormat="1" ht="12.75" customHeight="1">
      <c r="A2860" s="36" t="s">
        <v>5632</v>
      </c>
      <c r="B2860" s="36" t="s">
        <v>5633</v>
      </c>
      <c r="C2860" s="37" t="s">
        <v>286</v>
      </c>
      <c r="D2860" s="22">
        <f t="shared" si="44"/>
        <v>76.0774034384396</v>
      </c>
      <c r="E2860" s="28" t="s">
        <v>6433</v>
      </c>
      <c r="F2860" s="24">
        <v>98.68</v>
      </c>
    </row>
    <row r="2861" spans="1:6" s="11" customFormat="1" ht="12.75" customHeight="1">
      <c r="A2861" s="36" t="s">
        <v>5634</v>
      </c>
      <c r="B2861" s="36" t="s">
        <v>5635</v>
      </c>
      <c r="C2861" s="37" t="s">
        <v>286</v>
      </c>
      <c r="D2861" s="22">
        <f t="shared" si="44"/>
        <v>1998.234523167065</v>
      </c>
      <c r="E2861" s="28" t="s">
        <v>6433</v>
      </c>
      <c r="F2861" s="24">
        <v>2591.91</v>
      </c>
    </row>
    <row r="2862" spans="1:6" s="11" customFormat="1" ht="12.75" customHeight="1">
      <c r="A2862" s="36" t="s">
        <v>5636</v>
      </c>
      <c r="B2862" s="36" t="s">
        <v>5637</v>
      </c>
      <c r="C2862" s="37" t="s">
        <v>281</v>
      </c>
      <c r="D2862" s="22">
        <f t="shared" si="44"/>
        <v>665.1453241847198</v>
      </c>
      <c r="E2862" s="28" t="s">
        <v>6433</v>
      </c>
      <c r="F2862" s="24">
        <v>862.76</v>
      </c>
    </row>
    <row r="2863" spans="1:6" s="11" customFormat="1" ht="12.75" customHeight="1">
      <c r="A2863" s="36" t="s">
        <v>161</v>
      </c>
      <c r="B2863" s="36" t="s">
        <v>5638</v>
      </c>
      <c r="C2863" s="37" t="s">
        <v>286</v>
      </c>
      <c r="D2863" s="22">
        <f t="shared" si="44"/>
        <v>2814.208619227508</v>
      </c>
      <c r="E2863" s="28" t="s">
        <v>6433</v>
      </c>
      <c r="F2863" s="24">
        <v>3650.31</v>
      </c>
    </row>
    <row r="2864" spans="1:6" s="11" customFormat="1" ht="12.75" customHeight="1">
      <c r="A2864" s="36" t="s">
        <v>162</v>
      </c>
      <c r="B2864" s="36" t="s">
        <v>5639</v>
      </c>
      <c r="C2864" s="37" t="s">
        <v>281</v>
      </c>
      <c r="D2864" s="22">
        <f t="shared" si="44"/>
        <v>966.7797394187033</v>
      </c>
      <c r="E2864" s="28" t="s">
        <v>6433</v>
      </c>
      <c r="F2864" s="24">
        <v>1254.01</v>
      </c>
    </row>
    <row r="2865" spans="1:6" s="11" customFormat="1" ht="12.75" customHeight="1">
      <c r="A2865" s="36" t="s">
        <v>5640</v>
      </c>
      <c r="B2865" s="36" t="s">
        <v>5641</v>
      </c>
      <c r="C2865" s="37" t="s">
        <v>402</v>
      </c>
      <c r="D2865" s="23">
        <f t="shared" si="44"/>
        <v>351.7924601033074</v>
      </c>
      <c r="E2865" s="28" t="s">
        <v>6433</v>
      </c>
      <c r="F2865" s="25">
        <v>456.31</v>
      </c>
    </row>
    <row r="2866" spans="1:6" s="11" customFormat="1" ht="12.75" customHeight="1">
      <c r="A2866" s="36" t="s">
        <v>5642</v>
      </c>
      <c r="B2866" s="36" t="s">
        <v>5643</v>
      </c>
      <c r="C2866" s="37" t="s">
        <v>286</v>
      </c>
      <c r="D2866" s="23">
        <f t="shared" si="44"/>
        <v>2350.2891064682753</v>
      </c>
      <c r="E2866" s="28" t="s">
        <v>6433</v>
      </c>
      <c r="F2866" s="25">
        <v>3048.56</v>
      </c>
    </row>
    <row r="2867" spans="1:6" s="11" customFormat="1" ht="12.75" customHeight="1">
      <c r="A2867" s="36" t="s">
        <v>5644</v>
      </c>
      <c r="B2867" s="36" t="s">
        <v>5645</v>
      </c>
      <c r="C2867" s="37" t="s">
        <v>402</v>
      </c>
      <c r="D2867" s="23">
        <f t="shared" si="44"/>
        <v>192.21339912111634</v>
      </c>
      <c r="E2867" s="28" t="s">
        <v>6433</v>
      </c>
      <c r="F2867" s="25">
        <v>249.32</v>
      </c>
    </row>
    <row r="2868" spans="1:6" s="11" customFormat="1" ht="12.75" customHeight="1">
      <c r="A2868" s="36" t="s">
        <v>5646</v>
      </c>
      <c r="B2868" s="36" t="s">
        <v>5647</v>
      </c>
      <c r="C2868" s="37" t="s">
        <v>286</v>
      </c>
      <c r="D2868" s="23">
        <f t="shared" si="44"/>
        <v>3324.8708657775037</v>
      </c>
      <c r="E2868" s="28" t="s">
        <v>6433</v>
      </c>
      <c r="F2868" s="25">
        <v>4312.69</v>
      </c>
    </row>
    <row r="2869" spans="1:6" s="11" customFormat="1" ht="12.75" customHeight="1">
      <c r="A2869" s="36" t="s">
        <v>5648</v>
      </c>
      <c r="B2869" s="36" t="s">
        <v>5649</v>
      </c>
      <c r="C2869" s="37" t="s">
        <v>286</v>
      </c>
      <c r="D2869" s="23">
        <f t="shared" si="44"/>
        <v>54.76832935008867</v>
      </c>
      <c r="E2869" s="28" t="s">
        <v>6433</v>
      </c>
      <c r="F2869" s="25">
        <v>71.04</v>
      </c>
    </row>
    <row r="2870" spans="1:6" s="11" customFormat="1" ht="12.75" customHeight="1">
      <c r="A2870" s="36" t="s">
        <v>5650</v>
      </c>
      <c r="B2870" s="36" t="s">
        <v>5651</v>
      </c>
      <c r="C2870" s="37" t="s">
        <v>286</v>
      </c>
      <c r="D2870" s="23">
        <f t="shared" si="44"/>
        <v>83.15472978182099</v>
      </c>
      <c r="E2870" s="28" t="s">
        <v>6433</v>
      </c>
      <c r="F2870" s="25">
        <v>107.86</v>
      </c>
    </row>
    <row r="2871" spans="1:6" s="11" customFormat="1" ht="12.75" customHeight="1">
      <c r="A2871" s="36" t="s">
        <v>5652</v>
      </c>
      <c r="B2871" s="36" t="s">
        <v>5653</v>
      </c>
      <c r="C2871" s="37" t="s">
        <v>286</v>
      </c>
      <c r="D2871" s="22">
        <f t="shared" si="44"/>
        <v>142.18641585074397</v>
      </c>
      <c r="E2871" s="28" t="s">
        <v>6433</v>
      </c>
      <c r="F2871" s="24">
        <v>184.43</v>
      </c>
    </row>
    <row r="2872" spans="1:6" s="11" customFormat="1" ht="12.75" customHeight="1">
      <c r="A2872" s="36" t="s">
        <v>5654</v>
      </c>
      <c r="B2872" s="36" t="s">
        <v>5655</v>
      </c>
      <c r="C2872" s="37" t="s">
        <v>286</v>
      </c>
      <c r="D2872" s="22">
        <f t="shared" si="44"/>
        <v>187.94233289646135</v>
      </c>
      <c r="E2872" s="28" t="s">
        <v>6433</v>
      </c>
      <c r="F2872" s="24">
        <v>243.78</v>
      </c>
    </row>
    <row r="2873" spans="1:6" s="11" customFormat="1" ht="12.75" customHeight="1">
      <c r="A2873" s="36" t="s">
        <v>5656</v>
      </c>
      <c r="B2873" s="36" t="s">
        <v>5657</v>
      </c>
      <c r="C2873" s="37" t="s">
        <v>286</v>
      </c>
      <c r="D2873" s="22">
        <f t="shared" si="44"/>
        <v>279.145786755069</v>
      </c>
      <c r="E2873" s="28" t="s">
        <v>6433</v>
      </c>
      <c r="F2873" s="24">
        <v>362.08</v>
      </c>
    </row>
    <row r="2874" spans="1:6" s="11" customFormat="1" ht="12.75" customHeight="1">
      <c r="A2874" s="36" t="s">
        <v>5658</v>
      </c>
      <c r="B2874" s="36" t="s">
        <v>5659</v>
      </c>
      <c r="C2874" s="37" t="s">
        <v>402</v>
      </c>
      <c r="D2874" s="22">
        <f t="shared" si="44"/>
        <v>78.45964073702876</v>
      </c>
      <c r="E2874" s="28" t="s">
        <v>6433</v>
      </c>
      <c r="F2874" s="24">
        <v>101.77</v>
      </c>
    </row>
    <row r="2875" spans="1:6" s="11" customFormat="1" ht="12.75" customHeight="1">
      <c r="A2875" s="36" t="s">
        <v>5660</v>
      </c>
      <c r="B2875" s="36" t="s">
        <v>5661</v>
      </c>
      <c r="C2875" s="37" t="s">
        <v>402</v>
      </c>
      <c r="D2875" s="22">
        <f t="shared" si="44"/>
        <v>621.6791303677435</v>
      </c>
      <c r="E2875" s="28" t="s">
        <v>6433</v>
      </c>
      <c r="F2875" s="24">
        <v>806.38</v>
      </c>
    </row>
    <row r="2876" spans="1:6" s="11" customFormat="1" ht="12.75" customHeight="1">
      <c r="A2876" s="36" t="s">
        <v>5662</v>
      </c>
      <c r="B2876" s="36" t="s">
        <v>5663</v>
      </c>
      <c r="C2876" s="37" t="s">
        <v>401</v>
      </c>
      <c r="D2876" s="22">
        <f t="shared" si="44"/>
        <v>173.05527715673426</v>
      </c>
      <c r="E2876" s="28" t="s">
        <v>6433</v>
      </c>
      <c r="F2876" s="24">
        <v>224.47</v>
      </c>
    </row>
    <row r="2877" spans="1:6" s="11" customFormat="1" ht="12.75" customHeight="1">
      <c r="A2877" s="36" t="s">
        <v>5664</v>
      </c>
      <c r="B2877" s="36" t="s">
        <v>5665</v>
      </c>
      <c r="C2877" s="37" t="s">
        <v>401</v>
      </c>
      <c r="D2877" s="22">
        <f t="shared" si="44"/>
        <v>249.70318402590394</v>
      </c>
      <c r="E2877" s="28" t="s">
        <v>6433</v>
      </c>
      <c r="F2877" s="24">
        <v>323.89</v>
      </c>
    </row>
    <row r="2878" spans="1:6" s="11" customFormat="1" ht="12.75" customHeight="1">
      <c r="A2878" s="36" t="s">
        <v>5666</v>
      </c>
      <c r="B2878" s="36" t="s">
        <v>5667</v>
      </c>
      <c r="C2878" s="37" t="s">
        <v>401</v>
      </c>
      <c r="D2878" s="22">
        <f t="shared" si="44"/>
        <v>145.33960373140084</v>
      </c>
      <c r="E2878" s="28" t="s">
        <v>6433</v>
      </c>
      <c r="F2878" s="24">
        <v>188.52</v>
      </c>
    </row>
    <row r="2879" spans="1:6" s="11" customFormat="1" ht="12.75" customHeight="1">
      <c r="A2879" s="36" t="s">
        <v>152</v>
      </c>
      <c r="B2879" s="36" t="s">
        <v>5668</v>
      </c>
      <c r="C2879" s="37" t="s">
        <v>281</v>
      </c>
      <c r="D2879" s="22">
        <f t="shared" si="44"/>
        <v>287.2638963842418</v>
      </c>
      <c r="E2879" s="28" t="s">
        <v>6433</v>
      </c>
      <c r="F2879" s="24">
        <v>372.61</v>
      </c>
    </row>
    <row r="2880" spans="1:6" s="11" customFormat="1" ht="12.75" customHeight="1">
      <c r="A2880" s="36" t="s">
        <v>5669</v>
      </c>
      <c r="B2880" s="36" t="s">
        <v>5670</v>
      </c>
      <c r="C2880" s="37" t="s">
        <v>281</v>
      </c>
      <c r="D2880" s="22">
        <f t="shared" si="44"/>
        <v>375.7073471590471</v>
      </c>
      <c r="E2880" s="28" t="s">
        <v>6433</v>
      </c>
      <c r="F2880" s="24">
        <v>487.33</v>
      </c>
    </row>
    <row r="2881" spans="1:6" s="11" customFormat="1" ht="12.75" customHeight="1">
      <c r="A2881" s="36" t="s">
        <v>5671</v>
      </c>
      <c r="B2881" s="36" t="s">
        <v>5672</v>
      </c>
      <c r="C2881" s="37" t="s">
        <v>281</v>
      </c>
      <c r="D2881" s="22">
        <f t="shared" si="44"/>
        <v>431.0230514224039</v>
      </c>
      <c r="E2881" s="28" t="s">
        <v>6433</v>
      </c>
      <c r="F2881" s="24">
        <v>559.08</v>
      </c>
    </row>
    <row r="2882" spans="1:6" s="11" customFormat="1" ht="12.75" customHeight="1">
      <c r="A2882" s="38" t="s">
        <v>5673</v>
      </c>
      <c r="B2882" s="36" t="s">
        <v>5674</v>
      </c>
      <c r="C2882" s="39" t="s">
        <v>281</v>
      </c>
      <c r="D2882" s="22">
        <f t="shared" si="44"/>
        <v>1843.3042941947422</v>
      </c>
      <c r="E2882" s="28" t="s">
        <v>6433</v>
      </c>
      <c r="F2882" s="24">
        <v>2390.95</v>
      </c>
    </row>
    <row r="2883" spans="1:6" s="11" customFormat="1" ht="12.75" customHeight="1">
      <c r="A2883" s="38" t="s">
        <v>5675</v>
      </c>
      <c r="B2883" s="36" t="s">
        <v>6413</v>
      </c>
      <c r="C2883" s="39" t="s">
        <v>281</v>
      </c>
      <c r="D2883" s="22">
        <f t="shared" si="44"/>
        <v>53.65045100609051</v>
      </c>
      <c r="E2883" s="28" t="s">
        <v>6433</v>
      </c>
      <c r="F2883" s="24">
        <v>69.59</v>
      </c>
    </row>
    <row r="2884" spans="1:6" s="11" customFormat="1" ht="12.75" customHeight="1">
      <c r="A2884" s="38" t="s">
        <v>5676</v>
      </c>
      <c r="B2884" s="36" t="s">
        <v>6414</v>
      </c>
      <c r="C2884" s="39" t="s">
        <v>286</v>
      </c>
      <c r="D2884" s="22">
        <f t="shared" si="44"/>
        <v>140.22049186647138</v>
      </c>
      <c r="E2884" s="28" t="s">
        <v>6433</v>
      </c>
      <c r="F2884" s="24">
        <v>181.88</v>
      </c>
    </row>
    <row r="2885" spans="1:6" s="11" customFormat="1" ht="12.75" customHeight="1">
      <c r="A2885" s="38" t="s">
        <v>5677</v>
      </c>
      <c r="B2885" s="36" t="s">
        <v>6415</v>
      </c>
      <c r="C2885" s="39" t="s">
        <v>281</v>
      </c>
      <c r="D2885" s="22">
        <f t="shared" si="44"/>
        <v>344.03669724770646</v>
      </c>
      <c r="E2885" s="28" t="s">
        <v>6433</v>
      </c>
      <c r="F2885" s="24">
        <v>446.25</v>
      </c>
    </row>
    <row r="2886" spans="1:6" s="11" customFormat="1" ht="12.75" customHeight="1">
      <c r="A2886" s="38" t="s">
        <v>5678</v>
      </c>
      <c r="B2886" s="36" t="s">
        <v>6416</v>
      </c>
      <c r="C2886" s="39" t="s">
        <v>281</v>
      </c>
      <c r="D2886" s="22">
        <f t="shared" si="44"/>
        <v>345.1237375684219</v>
      </c>
      <c r="E2886" s="28" t="s">
        <v>6433</v>
      </c>
      <c r="F2886" s="24">
        <v>447.66</v>
      </c>
    </row>
    <row r="2887" spans="1:6" s="11" customFormat="1" ht="12.75" customHeight="1">
      <c r="A2887" s="38" t="s">
        <v>5679</v>
      </c>
      <c r="B2887" s="36" t="s">
        <v>5680</v>
      </c>
      <c r="C2887" s="39" t="s">
        <v>286</v>
      </c>
      <c r="D2887" s="22">
        <f t="shared" si="44"/>
        <v>8.3416852979724</v>
      </c>
      <c r="E2887" s="28" t="s">
        <v>6433</v>
      </c>
      <c r="F2887" s="24">
        <v>10.82</v>
      </c>
    </row>
    <row r="2888" spans="1:6" s="11" customFormat="1" ht="12.75" customHeight="1">
      <c r="A2888" s="36" t="s">
        <v>5681</v>
      </c>
      <c r="B2888" s="36" t="s">
        <v>5682</v>
      </c>
      <c r="C2888" s="37" t="s">
        <v>537</v>
      </c>
      <c r="D2888" s="22">
        <f t="shared" si="44"/>
        <v>366.35571659856606</v>
      </c>
      <c r="E2888" s="28" t="s">
        <v>6433</v>
      </c>
      <c r="F2888" s="24">
        <v>475.2</v>
      </c>
    </row>
    <row r="2889" spans="1:6" s="11" customFormat="1" ht="12.75" customHeight="1">
      <c r="A2889" s="36" t="s">
        <v>269</v>
      </c>
      <c r="B2889" s="36" t="s">
        <v>5683</v>
      </c>
      <c r="C2889" s="37" t="s">
        <v>415</v>
      </c>
      <c r="D2889" s="22">
        <f aca="true" t="shared" si="45" ref="D2889:D2952">F2889/$F$5</f>
        <v>5411.448616143705</v>
      </c>
      <c r="E2889" s="28" t="s">
        <v>6433</v>
      </c>
      <c r="F2889" s="24">
        <v>7019.19</v>
      </c>
    </row>
    <row r="2890" spans="1:6" s="11" customFormat="1" ht="12.75" customHeight="1">
      <c r="A2890" s="36" t="s">
        <v>270</v>
      </c>
      <c r="B2890" s="36" t="s">
        <v>5684</v>
      </c>
      <c r="C2890" s="37" t="s">
        <v>281</v>
      </c>
      <c r="D2890" s="22">
        <f t="shared" si="45"/>
        <v>4036.080487240768</v>
      </c>
      <c r="E2890" s="28" t="s">
        <v>6433</v>
      </c>
      <c r="F2890" s="24">
        <v>5235.2</v>
      </c>
    </row>
    <row r="2891" spans="1:6" s="11" customFormat="1" ht="12.75" customHeight="1">
      <c r="A2891" s="36" t="s">
        <v>5685</v>
      </c>
      <c r="B2891" s="36" t="s">
        <v>5686</v>
      </c>
      <c r="C2891" s="37" t="s">
        <v>281</v>
      </c>
      <c r="D2891" s="22">
        <f t="shared" si="45"/>
        <v>4036.080487240768</v>
      </c>
      <c r="E2891" s="28" t="s">
        <v>6433</v>
      </c>
      <c r="F2891" s="24">
        <v>5235.2</v>
      </c>
    </row>
    <row r="2892" spans="1:6" s="11" customFormat="1" ht="12.75" customHeight="1">
      <c r="A2892" s="36" t="s">
        <v>5687</v>
      </c>
      <c r="B2892" s="36" t="s">
        <v>5688</v>
      </c>
      <c r="C2892" s="37" t="s">
        <v>401</v>
      </c>
      <c r="D2892" s="22">
        <f t="shared" si="45"/>
        <v>44.453010562022975</v>
      </c>
      <c r="E2892" s="28" t="s">
        <v>6433</v>
      </c>
      <c r="F2892" s="24">
        <v>57.66</v>
      </c>
    </row>
    <row r="2893" spans="1:6" s="11" customFormat="1" ht="12.75" customHeight="1">
      <c r="A2893" s="36" t="s">
        <v>5689</v>
      </c>
      <c r="B2893" s="36" t="s">
        <v>5690</v>
      </c>
      <c r="C2893" s="37" t="s">
        <v>401</v>
      </c>
      <c r="D2893" s="22">
        <f t="shared" si="45"/>
        <v>38.14663480070927</v>
      </c>
      <c r="E2893" s="28" t="s">
        <v>6433</v>
      </c>
      <c r="F2893" s="24">
        <v>49.48</v>
      </c>
    </row>
    <row r="2894" spans="1:6" s="11" customFormat="1" ht="12.75" customHeight="1">
      <c r="A2894" s="36" t="s">
        <v>5691</v>
      </c>
      <c r="B2894" s="36" t="s">
        <v>5692</v>
      </c>
      <c r="C2894" s="37" t="s">
        <v>401</v>
      </c>
      <c r="D2894" s="22">
        <f t="shared" si="45"/>
        <v>85.37506745817593</v>
      </c>
      <c r="E2894" s="28" t="s">
        <v>6433</v>
      </c>
      <c r="F2894" s="24">
        <v>110.74</v>
      </c>
    </row>
    <row r="2895" spans="1:6" s="11" customFormat="1" ht="12.75" customHeight="1">
      <c r="A2895" s="36" t="s">
        <v>5693</v>
      </c>
      <c r="B2895" s="36" t="s">
        <v>5694</v>
      </c>
      <c r="C2895" s="37" t="s">
        <v>281</v>
      </c>
      <c r="D2895" s="22">
        <f t="shared" si="45"/>
        <v>272.93192506360344</v>
      </c>
      <c r="E2895" s="28" t="s">
        <v>6433</v>
      </c>
      <c r="F2895" s="24">
        <v>354.02</v>
      </c>
    </row>
    <row r="2896" spans="1:6" s="11" customFormat="1" ht="12.75" customHeight="1">
      <c r="A2896" s="36" t="s">
        <v>5695</v>
      </c>
      <c r="B2896" s="36" t="s">
        <v>6417</v>
      </c>
      <c r="C2896" s="37" t="s">
        <v>281</v>
      </c>
      <c r="D2896" s="22">
        <f t="shared" si="45"/>
        <v>192.91496415079794</v>
      </c>
      <c r="E2896" s="28" t="s">
        <v>6433</v>
      </c>
      <c r="F2896" s="24">
        <v>250.23</v>
      </c>
    </row>
    <row r="2897" spans="1:6" s="11" customFormat="1" ht="12.75" customHeight="1">
      <c r="A2897" s="36" t="s">
        <v>5696</v>
      </c>
      <c r="B2897" s="36" t="s">
        <v>5697</v>
      </c>
      <c r="C2897" s="37" t="s">
        <v>401</v>
      </c>
      <c r="D2897" s="22">
        <f t="shared" si="45"/>
        <v>280.4872407678668</v>
      </c>
      <c r="E2897" s="28" t="s">
        <v>6433</v>
      </c>
      <c r="F2897" s="24">
        <v>363.82</v>
      </c>
    </row>
    <row r="2898" spans="1:6" s="11" customFormat="1" ht="12.75" customHeight="1">
      <c r="A2898" s="36" t="s">
        <v>5698</v>
      </c>
      <c r="B2898" s="36" t="s">
        <v>5699</v>
      </c>
      <c r="C2898" s="37" t="s">
        <v>401</v>
      </c>
      <c r="D2898" s="22">
        <f t="shared" si="45"/>
        <v>318.4334284172385</v>
      </c>
      <c r="E2898" s="28" t="s">
        <v>6433</v>
      </c>
      <c r="F2898" s="24">
        <v>413.04</v>
      </c>
    </row>
    <row r="2899" spans="1:6" s="11" customFormat="1" ht="12.75" customHeight="1">
      <c r="A2899" s="36" t="s">
        <v>5700</v>
      </c>
      <c r="B2899" s="36" t="s">
        <v>5701</v>
      </c>
      <c r="C2899" s="37" t="s">
        <v>401</v>
      </c>
      <c r="D2899" s="22">
        <f t="shared" si="45"/>
        <v>41.03769948346311</v>
      </c>
      <c r="E2899" s="28" t="s">
        <v>6433</v>
      </c>
      <c r="F2899" s="24">
        <v>53.23</v>
      </c>
    </row>
    <row r="2900" spans="1:6" s="11" customFormat="1" ht="12.75" customHeight="1">
      <c r="A2900" s="36" t="s">
        <v>5702</v>
      </c>
      <c r="B2900" s="36" t="s">
        <v>5703</v>
      </c>
      <c r="C2900" s="37" t="s">
        <v>286</v>
      </c>
      <c r="D2900" s="22">
        <f t="shared" si="45"/>
        <v>65.1992907254645</v>
      </c>
      <c r="E2900" s="28" t="s">
        <v>6433</v>
      </c>
      <c r="F2900" s="24">
        <v>84.57</v>
      </c>
    </row>
    <row r="2901" spans="1:6" s="11" customFormat="1" ht="12.75" customHeight="1">
      <c r="A2901" s="36" t="s">
        <v>18</v>
      </c>
      <c r="B2901" s="36" t="s">
        <v>5704</v>
      </c>
      <c r="C2901" s="37" t="s">
        <v>286</v>
      </c>
      <c r="D2901" s="22">
        <f t="shared" si="45"/>
        <v>61.67604656541516</v>
      </c>
      <c r="E2901" s="28" t="s">
        <v>6433</v>
      </c>
      <c r="F2901" s="24">
        <v>80</v>
      </c>
    </row>
    <row r="2902" spans="1:6" s="11" customFormat="1" ht="12.75" customHeight="1">
      <c r="A2902" s="36" t="s">
        <v>231</v>
      </c>
      <c r="B2902" s="36" t="s">
        <v>5705</v>
      </c>
      <c r="C2902" s="37" t="s">
        <v>401</v>
      </c>
      <c r="D2902" s="22">
        <f t="shared" si="45"/>
        <v>10.538894456865316</v>
      </c>
      <c r="E2902" s="28" t="s">
        <v>6433</v>
      </c>
      <c r="F2902" s="24">
        <v>13.67</v>
      </c>
    </row>
    <row r="2903" spans="1:6" s="11" customFormat="1" ht="12.75" customHeight="1">
      <c r="A2903" s="36" t="s">
        <v>5706</v>
      </c>
      <c r="B2903" s="36" t="s">
        <v>5707</v>
      </c>
      <c r="C2903" s="37" t="s">
        <v>286</v>
      </c>
      <c r="D2903" s="22">
        <f t="shared" si="45"/>
        <v>18.988512836327192</v>
      </c>
      <c r="E2903" s="28" t="s">
        <v>6433</v>
      </c>
      <c r="F2903" s="24">
        <v>24.63</v>
      </c>
    </row>
    <row r="2904" spans="1:6" s="11" customFormat="1" ht="12.75" customHeight="1">
      <c r="A2904" s="36" t="s">
        <v>5708</v>
      </c>
      <c r="B2904" s="36" t="s">
        <v>5709</v>
      </c>
      <c r="C2904" s="37" t="s">
        <v>401</v>
      </c>
      <c r="D2904" s="22">
        <f t="shared" si="45"/>
        <v>2.9758692467812815</v>
      </c>
      <c r="E2904" s="28" t="s">
        <v>6433</v>
      </c>
      <c r="F2904" s="24">
        <v>3.86</v>
      </c>
    </row>
    <row r="2905" spans="1:6" s="11" customFormat="1" ht="12.75" customHeight="1">
      <c r="A2905" s="38" t="s">
        <v>6418</v>
      </c>
      <c r="B2905" s="36" t="s">
        <v>6419</v>
      </c>
      <c r="C2905" s="39" t="s">
        <v>401</v>
      </c>
      <c r="D2905" s="22">
        <f t="shared" si="45"/>
        <v>317.9708580679979</v>
      </c>
      <c r="E2905" s="28" t="s">
        <v>6433</v>
      </c>
      <c r="F2905" s="24">
        <v>412.44</v>
      </c>
    </row>
    <row r="2906" spans="1:6" s="11" customFormat="1" ht="12.75" customHeight="1">
      <c r="A2906" s="36" t="s">
        <v>5710</v>
      </c>
      <c r="B2906" s="36" t="s">
        <v>5711</v>
      </c>
      <c r="C2906" s="37" t="s">
        <v>543</v>
      </c>
      <c r="D2906" s="22">
        <f t="shared" si="45"/>
        <v>11.294426027291651</v>
      </c>
      <c r="E2906" s="28" t="s">
        <v>6433</v>
      </c>
      <c r="F2906" s="24">
        <v>14.65</v>
      </c>
    </row>
    <row r="2907" spans="1:6" s="11" customFormat="1" ht="12.75" customHeight="1">
      <c r="A2907" s="36" t="s">
        <v>5712</v>
      </c>
      <c r="B2907" s="36" t="s">
        <v>5713</v>
      </c>
      <c r="C2907" s="37" t="s">
        <v>543</v>
      </c>
      <c r="D2907" s="22">
        <f t="shared" si="45"/>
        <v>3.5926297124354334</v>
      </c>
      <c r="E2907" s="28" t="s">
        <v>6433</v>
      </c>
      <c r="F2907" s="24">
        <v>4.66</v>
      </c>
    </row>
    <row r="2908" spans="1:6" s="11" customFormat="1" ht="12.75" customHeight="1">
      <c r="A2908" s="36" t="s">
        <v>5714</v>
      </c>
      <c r="B2908" s="36" t="s">
        <v>5715</v>
      </c>
      <c r="C2908" s="37" t="s">
        <v>281</v>
      </c>
      <c r="D2908" s="22">
        <f t="shared" si="45"/>
        <v>23.429188189037085</v>
      </c>
      <c r="E2908" s="28" t="s">
        <v>6433</v>
      </c>
      <c r="F2908" s="24">
        <v>30.39</v>
      </c>
    </row>
    <row r="2909" spans="1:6" s="11" customFormat="1" ht="12.75" customHeight="1">
      <c r="A2909" s="36" t="s">
        <v>5716</v>
      </c>
      <c r="B2909" s="36" t="s">
        <v>5717</v>
      </c>
      <c r="C2909" s="37" t="s">
        <v>281</v>
      </c>
      <c r="D2909" s="22">
        <f t="shared" si="45"/>
        <v>17.55454475368129</v>
      </c>
      <c r="E2909" s="28" t="s">
        <v>6433</v>
      </c>
      <c r="F2909" s="24">
        <v>22.77</v>
      </c>
    </row>
    <row r="2910" spans="1:6" s="11" customFormat="1" ht="12.75" customHeight="1">
      <c r="A2910" s="36" t="s">
        <v>5718</v>
      </c>
      <c r="B2910" s="36" t="s">
        <v>5719</v>
      </c>
      <c r="C2910" s="37" t="s">
        <v>281</v>
      </c>
      <c r="D2910" s="22">
        <f t="shared" si="45"/>
        <v>7.023359802636651</v>
      </c>
      <c r="E2910" s="28" t="s">
        <v>6433</v>
      </c>
      <c r="F2910" s="24">
        <v>9.11</v>
      </c>
    </row>
    <row r="2911" spans="1:6" s="11" customFormat="1" ht="12.75" customHeight="1">
      <c r="A2911" s="36" t="s">
        <v>5720</v>
      </c>
      <c r="B2911" s="36" t="s">
        <v>5721</v>
      </c>
      <c r="C2911" s="37" t="s">
        <v>281</v>
      </c>
      <c r="D2911" s="22">
        <f t="shared" si="45"/>
        <v>3.507825148407987</v>
      </c>
      <c r="E2911" s="28" t="s">
        <v>6433</v>
      </c>
      <c r="F2911" s="24">
        <v>4.55</v>
      </c>
    </row>
    <row r="2912" spans="1:6" s="11" customFormat="1" ht="12.75" customHeight="1">
      <c r="A2912" s="36" t="s">
        <v>5722</v>
      </c>
      <c r="B2912" s="36" t="s">
        <v>5723</v>
      </c>
      <c r="C2912" s="37" t="s">
        <v>281</v>
      </c>
      <c r="D2912" s="22">
        <f t="shared" si="45"/>
        <v>35.116799013183254</v>
      </c>
      <c r="E2912" s="28" t="s">
        <v>6433</v>
      </c>
      <c r="F2912" s="24">
        <v>45.55</v>
      </c>
    </row>
    <row r="2913" spans="1:6" s="11" customFormat="1" ht="12.75" customHeight="1">
      <c r="A2913" s="36" t="s">
        <v>5724</v>
      </c>
      <c r="B2913" s="36" t="s">
        <v>5725</v>
      </c>
      <c r="C2913" s="37" t="s">
        <v>281</v>
      </c>
      <c r="D2913" s="22">
        <f t="shared" si="45"/>
        <v>8.773417623930307</v>
      </c>
      <c r="E2913" s="28" t="s">
        <v>6433</v>
      </c>
      <c r="F2913" s="24">
        <v>11.38</v>
      </c>
    </row>
    <row r="2914" spans="1:6" s="11" customFormat="1" ht="12.75" customHeight="1">
      <c r="A2914" s="36" t="s">
        <v>5726</v>
      </c>
      <c r="B2914" s="36" t="s">
        <v>5727</v>
      </c>
      <c r="C2914" s="37" t="s">
        <v>281</v>
      </c>
      <c r="D2914" s="22">
        <f t="shared" si="45"/>
        <v>18.10191966694935</v>
      </c>
      <c r="E2914" s="28" t="s">
        <v>6433</v>
      </c>
      <c r="F2914" s="24">
        <v>23.48</v>
      </c>
    </row>
    <row r="2915" spans="1:6" s="11" customFormat="1" ht="12.75" customHeight="1">
      <c r="A2915" s="36" t="s">
        <v>5728</v>
      </c>
      <c r="B2915" s="36" t="s">
        <v>5729</v>
      </c>
      <c r="C2915" s="37" t="s">
        <v>281</v>
      </c>
      <c r="D2915" s="22">
        <f t="shared" si="45"/>
        <v>8.773417623930307</v>
      </c>
      <c r="E2915" s="28" t="s">
        <v>6433</v>
      </c>
      <c r="F2915" s="24">
        <v>11.38</v>
      </c>
    </row>
    <row r="2916" spans="1:6" s="11" customFormat="1" ht="12.75" customHeight="1">
      <c r="A2916" s="36" t="s">
        <v>5730</v>
      </c>
      <c r="B2916" s="36" t="s">
        <v>5731</v>
      </c>
      <c r="C2916" s="37" t="s">
        <v>537</v>
      </c>
      <c r="D2916" s="22">
        <f t="shared" si="45"/>
        <v>366.35571659856606</v>
      </c>
      <c r="E2916" s="28" t="s">
        <v>6433</v>
      </c>
      <c r="F2916" s="24">
        <v>475.2</v>
      </c>
    </row>
    <row r="2917" spans="1:6" s="11" customFormat="1" ht="12.75" customHeight="1">
      <c r="A2917" s="36" t="s">
        <v>301</v>
      </c>
      <c r="B2917" s="36" t="s">
        <v>5732</v>
      </c>
      <c r="C2917" s="37" t="s">
        <v>281</v>
      </c>
      <c r="D2917" s="22">
        <f t="shared" si="45"/>
        <v>10.06090509598335</v>
      </c>
      <c r="E2917" s="28" t="s">
        <v>6433</v>
      </c>
      <c r="F2917" s="24">
        <v>13.05</v>
      </c>
    </row>
    <row r="2918" spans="1:6" s="11" customFormat="1" ht="12.75" customHeight="1">
      <c r="A2918" s="36" t="s">
        <v>5733</v>
      </c>
      <c r="B2918" s="36" t="s">
        <v>6420</v>
      </c>
      <c r="C2918" s="37" t="s">
        <v>281</v>
      </c>
      <c r="D2918" s="22">
        <f t="shared" si="45"/>
        <v>37.005627939249095</v>
      </c>
      <c r="E2918" s="28" t="s">
        <v>6433</v>
      </c>
      <c r="F2918" s="24">
        <v>48</v>
      </c>
    </row>
    <row r="2919" spans="1:6" s="11" customFormat="1" ht="12.75" customHeight="1">
      <c r="A2919" s="36" t="s">
        <v>5734</v>
      </c>
      <c r="B2919" s="36" t="s">
        <v>5735</v>
      </c>
      <c r="C2919" s="37" t="s">
        <v>543</v>
      </c>
      <c r="D2919" s="22">
        <f t="shared" si="45"/>
        <v>12.85945570888906</v>
      </c>
      <c r="E2919" s="28" t="s">
        <v>6433</v>
      </c>
      <c r="F2919" s="24">
        <v>16.68</v>
      </c>
    </row>
    <row r="2920" spans="1:6" s="11" customFormat="1" ht="12.75" customHeight="1">
      <c r="A2920" s="36" t="s">
        <v>5736</v>
      </c>
      <c r="B2920" s="36" t="s">
        <v>5737</v>
      </c>
      <c r="C2920" s="37" t="s">
        <v>543</v>
      </c>
      <c r="D2920" s="22">
        <f t="shared" si="45"/>
        <v>6.05967157505204</v>
      </c>
      <c r="E2920" s="28" t="s">
        <v>6433</v>
      </c>
      <c r="F2920" s="24">
        <v>7.86</v>
      </c>
    </row>
    <row r="2921" spans="1:6" s="11" customFormat="1" ht="12.75" customHeight="1">
      <c r="A2921" s="36" t="s">
        <v>5738</v>
      </c>
      <c r="B2921" s="36" t="s">
        <v>5739</v>
      </c>
      <c r="C2921" s="37" t="s">
        <v>543</v>
      </c>
      <c r="D2921" s="22">
        <f t="shared" si="45"/>
        <v>4.348161282861769</v>
      </c>
      <c r="E2921" s="28" t="s">
        <v>6433</v>
      </c>
      <c r="F2921" s="24">
        <v>5.64</v>
      </c>
    </row>
    <row r="2922" spans="1:6" s="11" customFormat="1" ht="12.75" customHeight="1">
      <c r="A2922" s="36" t="s">
        <v>5740</v>
      </c>
      <c r="B2922" s="36" t="s">
        <v>5741</v>
      </c>
      <c r="C2922" s="37" t="s">
        <v>543</v>
      </c>
      <c r="D2922" s="22">
        <f t="shared" si="45"/>
        <v>3.7699483463110015</v>
      </c>
      <c r="E2922" s="28" t="s">
        <v>6433</v>
      </c>
      <c r="F2922" s="24">
        <v>4.89</v>
      </c>
    </row>
    <row r="2923" spans="1:6" s="11" customFormat="1" ht="12.75" customHeight="1">
      <c r="A2923" s="36" t="s">
        <v>5742</v>
      </c>
      <c r="B2923" s="36" t="s">
        <v>5743</v>
      </c>
      <c r="C2923" s="37" t="s">
        <v>281</v>
      </c>
      <c r="D2923" s="22">
        <f t="shared" si="45"/>
        <v>626.7134376686455</v>
      </c>
      <c r="E2923" s="28" t="s">
        <v>6433</v>
      </c>
      <c r="F2923" s="24">
        <v>812.91</v>
      </c>
    </row>
    <row r="2924" spans="1:6" s="11" customFormat="1" ht="12.75" customHeight="1">
      <c r="A2924" s="36" t="s">
        <v>5744</v>
      </c>
      <c r="B2924" s="36" t="s">
        <v>5745</v>
      </c>
      <c r="C2924" s="37" t="s">
        <v>281</v>
      </c>
      <c r="D2924" s="22">
        <f t="shared" si="45"/>
        <v>636.9747899159664</v>
      </c>
      <c r="E2924" s="28" t="s">
        <v>6433</v>
      </c>
      <c r="F2924" s="24">
        <v>826.22</v>
      </c>
    </row>
    <row r="2925" spans="1:6" s="11" customFormat="1" ht="12.75" customHeight="1">
      <c r="A2925" s="36" t="s">
        <v>5746</v>
      </c>
      <c r="B2925" s="36" t="s">
        <v>5747</v>
      </c>
      <c r="C2925" s="37" t="s">
        <v>281</v>
      </c>
      <c r="D2925" s="22">
        <f t="shared" si="45"/>
        <v>167.28085729704725</v>
      </c>
      <c r="E2925" s="28" t="s">
        <v>6433</v>
      </c>
      <c r="F2925" s="24">
        <v>216.98</v>
      </c>
    </row>
    <row r="2926" spans="1:6" s="11" customFormat="1" ht="12.75" customHeight="1">
      <c r="A2926" s="36" t="s">
        <v>5748</v>
      </c>
      <c r="B2926" s="36" t="s">
        <v>5749</v>
      </c>
      <c r="C2926" s="37" t="s">
        <v>281</v>
      </c>
      <c r="D2926" s="22">
        <f t="shared" si="45"/>
        <v>409.235987973171</v>
      </c>
      <c r="E2926" s="28" t="s">
        <v>6433</v>
      </c>
      <c r="F2926" s="24">
        <v>530.82</v>
      </c>
    </row>
    <row r="2927" spans="1:6" s="11" customFormat="1" ht="12.75" customHeight="1">
      <c r="A2927" s="36" t="s">
        <v>377</v>
      </c>
      <c r="B2927" s="36" t="s">
        <v>5750</v>
      </c>
      <c r="C2927" s="37" t="s">
        <v>281</v>
      </c>
      <c r="D2927" s="22">
        <f t="shared" si="45"/>
        <v>609.760234368977</v>
      </c>
      <c r="E2927" s="28" t="s">
        <v>6433</v>
      </c>
      <c r="F2927" s="24">
        <v>790.92</v>
      </c>
    </row>
    <row r="2928" spans="1:6" s="11" customFormat="1" ht="12.75" customHeight="1">
      <c r="A2928" s="36" t="s">
        <v>5751</v>
      </c>
      <c r="B2928" s="36" t="s">
        <v>5752</v>
      </c>
      <c r="C2928" s="37" t="s">
        <v>281</v>
      </c>
      <c r="D2928" s="22">
        <f t="shared" si="45"/>
        <v>232.83478529026291</v>
      </c>
      <c r="E2928" s="28" t="s">
        <v>6433</v>
      </c>
      <c r="F2928" s="24">
        <v>302.01</v>
      </c>
    </row>
    <row r="2929" spans="1:6" s="11" customFormat="1" ht="12.75" customHeight="1">
      <c r="A2929" s="36" t="s">
        <v>6421</v>
      </c>
      <c r="B2929" s="36" t="s">
        <v>6422</v>
      </c>
      <c r="C2929" s="37" t="s">
        <v>281</v>
      </c>
      <c r="D2929" s="22">
        <f t="shared" si="45"/>
        <v>1098.473517847506</v>
      </c>
      <c r="E2929" s="28" t="s">
        <v>6433</v>
      </c>
      <c r="F2929" s="24">
        <v>1424.83</v>
      </c>
    </row>
    <row r="2930" spans="1:6" s="11" customFormat="1" ht="12.75" customHeight="1">
      <c r="A2930" s="36" t="s">
        <v>5753</v>
      </c>
      <c r="B2930" s="36" t="s">
        <v>5754</v>
      </c>
      <c r="C2930" s="37" t="s">
        <v>281</v>
      </c>
      <c r="D2930" s="22">
        <f t="shared" si="45"/>
        <v>611.2790070156503</v>
      </c>
      <c r="E2930" s="28" t="s">
        <v>6433</v>
      </c>
      <c r="F2930" s="24">
        <v>792.89</v>
      </c>
    </row>
    <row r="2931" spans="1:6" s="11" customFormat="1" ht="12.75" customHeight="1">
      <c r="A2931" s="36" t="s">
        <v>5755</v>
      </c>
      <c r="B2931" s="36" t="s">
        <v>5756</v>
      </c>
      <c r="C2931" s="37" t="s">
        <v>281</v>
      </c>
      <c r="D2931" s="22">
        <f t="shared" si="45"/>
        <v>232.83478529026291</v>
      </c>
      <c r="E2931" s="28" t="s">
        <v>6433</v>
      </c>
      <c r="F2931" s="24">
        <v>302.01</v>
      </c>
    </row>
    <row r="2932" spans="1:6" s="11" customFormat="1" ht="12.75" customHeight="1">
      <c r="A2932" s="36" t="s">
        <v>6423</v>
      </c>
      <c r="B2932" s="36" t="s">
        <v>6424</v>
      </c>
      <c r="C2932" s="37" t="s">
        <v>281</v>
      </c>
      <c r="D2932" s="22">
        <f t="shared" si="45"/>
        <v>644.7768098064914</v>
      </c>
      <c r="E2932" s="28" t="s">
        <v>6433</v>
      </c>
      <c r="F2932" s="24">
        <v>836.34</v>
      </c>
    </row>
    <row r="2933" spans="1:6" s="11" customFormat="1" ht="12.75" customHeight="1">
      <c r="A2933" s="38" t="s">
        <v>5757</v>
      </c>
      <c r="B2933" s="36" t="s">
        <v>5758</v>
      </c>
      <c r="C2933" s="39" t="s">
        <v>286</v>
      </c>
      <c r="D2933" s="22">
        <f t="shared" si="45"/>
        <v>233.89098758769563</v>
      </c>
      <c r="E2933" s="28" t="s">
        <v>6433</v>
      </c>
      <c r="F2933" s="24">
        <v>303.38</v>
      </c>
    </row>
    <row r="2934" spans="1:6" s="11" customFormat="1" ht="12.75" customHeight="1">
      <c r="A2934" s="36" t="s">
        <v>6425</v>
      </c>
      <c r="B2934" s="36" t="s">
        <v>6426</v>
      </c>
      <c r="C2934" s="37" t="s">
        <v>281</v>
      </c>
      <c r="D2934" s="22">
        <f t="shared" si="45"/>
        <v>149.50273687456635</v>
      </c>
      <c r="E2934" s="28" t="s">
        <v>6433</v>
      </c>
      <c r="F2934" s="24">
        <v>193.92</v>
      </c>
    </row>
    <row r="2935" spans="1:6" s="11" customFormat="1" ht="12.75" customHeight="1">
      <c r="A2935" s="36" t="s">
        <v>6427</v>
      </c>
      <c r="B2935" s="36" t="s">
        <v>6428</v>
      </c>
      <c r="C2935" s="37" t="s">
        <v>281</v>
      </c>
      <c r="D2935" s="22">
        <f t="shared" si="45"/>
        <v>174.39673116953205</v>
      </c>
      <c r="E2935" s="28" t="s">
        <v>6433</v>
      </c>
      <c r="F2935" s="24">
        <v>226.21</v>
      </c>
    </row>
    <row r="2936" spans="1:6" s="11" customFormat="1" ht="12.75" customHeight="1">
      <c r="A2936" s="36" t="s">
        <v>6429</v>
      </c>
      <c r="B2936" s="36" t="s">
        <v>6430</v>
      </c>
      <c r="C2936" s="37" t="s">
        <v>281</v>
      </c>
      <c r="D2936" s="22">
        <f t="shared" si="45"/>
        <v>29.180479531262048</v>
      </c>
      <c r="E2936" s="28" t="s">
        <v>6433</v>
      </c>
      <c r="F2936" s="24">
        <v>37.85</v>
      </c>
    </row>
    <row r="2937" spans="1:6" s="11" customFormat="1" ht="12.75" customHeight="1">
      <c r="A2937" s="36" t="s">
        <v>6431</v>
      </c>
      <c r="B2937" s="36" t="s">
        <v>6432</v>
      </c>
      <c r="C2937" s="37" t="s">
        <v>281</v>
      </c>
      <c r="D2937" s="22">
        <f t="shared" si="45"/>
        <v>561.4987279315396</v>
      </c>
      <c r="E2937" s="28" t="s">
        <v>6433</v>
      </c>
      <c r="F2937" s="24">
        <v>728.32</v>
      </c>
    </row>
    <row r="2938" spans="1:6" s="11" customFormat="1" ht="12.75" customHeight="1">
      <c r="A2938" s="36" t="s">
        <v>5759</v>
      </c>
      <c r="B2938" s="36" t="s">
        <v>5760</v>
      </c>
      <c r="C2938" s="37" t="s">
        <v>281</v>
      </c>
      <c r="D2938" s="22">
        <f t="shared" si="45"/>
        <v>189.22982036851437</v>
      </c>
      <c r="E2938" s="28" t="s">
        <v>6433</v>
      </c>
      <c r="F2938" s="24">
        <v>245.45</v>
      </c>
    </row>
    <row r="2939" spans="1:6" s="11" customFormat="1" ht="12.75" customHeight="1">
      <c r="A2939" s="36" t="s">
        <v>5761</v>
      </c>
      <c r="B2939" s="36" t="s">
        <v>5649</v>
      </c>
      <c r="C2939" s="37" t="s">
        <v>286</v>
      </c>
      <c r="D2939" s="22">
        <f t="shared" si="45"/>
        <v>54.76832935008867</v>
      </c>
      <c r="E2939" s="28" t="s">
        <v>6433</v>
      </c>
      <c r="F2939" s="24">
        <v>71.04</v>
      </c>
    </row>
    <row r="2940" spans="1:6" s="11" customFormat="1" ht="12.75" customHeight="1">
      <c r="A2940" s="36" t="s">
        <v>5762</v>
      </c>
      <c r="B2940" s="36" t="s">
        <v>5763</v>
      </c>
      <c r="C2940" s="37" t="s">
        <v>286</v>
      </c>
      <c r="D2940" s="22">
        <f t="shared" si="45"/>
        <v>83.15472978182099</v>
      </c>
      <c r="E2940" s="28" t="s">
        <v>6433</v>
      </c>
      <c r="F2940" s="24">
        <v>107.86</v>
      </c>
    </row>
    <row r="2941" spans="1:6" s="11" customFormat="1" ht="12.75" customHeight="1">
      <c r="A2941" s="36" t="s">
        <v>5764</v>
      </c>
      <c r="B2941" s="36" t="s">
        <v>5765</v>
      </c>
      <c r="C2941" s="37" t="s">
        <v>281</v>
      </c>
      <c r="D2941" s="22">
        <f t="shared" si="45"/>
        <v>879.6083571043097</v>
      </c>
      <c r="E2941" s="28" t="s">
        <v>6433</v>
      </c>
      <c r="F2941" s="24">
        <v>1140.94</v>
      </c>
    </row>
    <row r="2942" spans="1:6" s="11" customFormat="1" ht="12.75" customHeight="1">
      <c r="A2942" s="36" t="s">
        <v>153</v>
      </c>
      <c r="B2942" s="36" t="s">
        <v>5766</v>
      </c>
      <c r="C2942" s="37" t="s">
        <v>281</v>
      </c>
      <c r="D2942" s="22">
        <f t="shared" si="45"/>
        <v>1129.2036080487242</v>
      </c>
      <c r="E2942" s="28" t="s">
        <v>6433</v>
      </c>
      <c r="F2942" s="24">
        <v>1464.69</v>
      </c>
    </row>
    <row r="2943" spans="1:6" s="11" customFormat="1" ht="12.75" customHeight="1">
      <c r="A2943" s="36" t="s">
        <v>154</v>
      </c>
      <c r="B2943" s="36" t="s">
        <v>5767</v>
      </c>
      <c r="C2943" s="37" t="s">
        <v>281</v>
      </c>
      <c r="D2943" s="22">
        <f t="shared" si="45"/>
        <v>470.2258885205458</v>
      </c>
      <c r="E2943" s="28" t="s">
        <v>6433</v>
      </c>
      <c r="F2943" s="24">
        <v>609.93</v>
      </c>
    </row>
    <row r="2944" spans="1:6" s="11" customFormat="1" ht="12.75" customHeight="1">
      <c r="A2944" s="36" t="s">
        <v>5768</v>
      </c>
      <c r="B2944" s="36" t="s">
        <v>5769</v>
      </c>
      <c r="C2944" s="37" t="s">
        <v>281</v>
      </c>
      <c r="D2944" s="22">
        <f t="shared" si="45"/>
        <v>3641.8317785829927</v>
      </c>
      <c r="E2944" s="28" t="s">
        <v>6433</v>
      </c>
      <c r="F2944" s="24">
        <v>4723.82</v>
      </c>
    </row>
    <row r="2945" spans="1:6" s="11" customFormat="1" ht="12.75" customHeight="1">
      <c r="A2945" s="36" t="s">
        <v>5770</v>
      </c>
      <c r="B2945" s="36" t="s">
        <v>5659</v>
      </c>
      <c r="C2945" s="37" t="s">
        <v>402</v>
      </c>
      <c r="D2945" s="22">
        <f t="shared" si="45"/>
        <v>78.45964073702876</v>
      </c>
      <c r="E2945" s="28" t="s">
        <v>6433</v>
      </c>
      <c r="F2945" s="24">
        <v>101.77</v>
      </c>
    </row>
    <row r="2946" spans="1:6" s="11" customFormat="1" ht="12.75" customHeight="1">
      <c r="A2946" s="36" t="s">
        <v>5771</v>
      </c>
      <c r="B2946" s="36" t="s">
        <v>5661</v>
      </c>
      <c r="C2946" s="37" t="s">
        <v>402</v>
      </c>
      <c r="D2946" s="22">
        <f t="shared" si="45"/>
        <v>621.6791303677435</v>
      </c>
      <c r="E2946" s="28" t="s">
        <v>6433</v>
      </c>
      <c r="F2946" s="24">
        <v>806.38</v>
      </c>
    </row>
    <row r="2947" spans="1:6" s="11" customFormat="1" ht="12.75" customHeight="1">
      <c r="A2947" s="36" t="s">
        <v>5772</v>
      </c>
      <c r="B2947" s="36" t="s">
        <v>5663</v>
      </c>
      <c r="C2947" s="37" t="s">
        <v>401</v>
      </c>
      <c r="D2947" s="22">
        <f t="shared" si="45"/>
        <v>183.93338986970937</v>
      </c>
      <c r="E2947" s="28" t="s">
        <v>6433</v>
      </c>
      <c r="F2947" s="24">
        <v>238.58</v>
      </c>
    </row>
    <row r="2948" spans="1:6" s="11" customFormat="1" ht="12.75" customHeight="1">
      <c r="A2948" s="36" t="s">
        <v>5773</v>
      </c>
      <c r="B2948" s="36" t="s">
        <v>5665</v>
      </c>
      <c r="C2948" s="37" t="s">
        <v>401</v>
      </c>
      <c r="D2948" s="22">
        <f t="shared" si="45"/>
        <v>260.5735872330584</v>
      </c>
      <c r="E2948" s="28" t="s">
        <v>6433</v>
      </c>
      <c r="F2948" s="24">
        <v>337.99</v>
      </c>
    </row>
    <row r="2949" spans="1:6" s="11" customFormat="1" ht="12.75" customHeight="1">
      <c r="A2949" s="36" t="s">
        <v>5774</v>
      </c>
      <c r="B2949" s="36" t="s">
        <v>5667</v>
      </c>
      <c r="C2949" s="37" t="s">
        <v>401</v>
      </c>
      <c r="D2949" s="22">
        <f t="shared" si="45"/>
        <v>145.33960373140084</v>
      </c>
      <c r="E2949" s="28" t="s">
        <v>6433</v>
      </c>
      <c r="F2949" s="24">
        <v>188.52</v>
      </c>
    </row>
    <row r="2950" spans="1:6" s="11" customFormat="1" ht="12.75" customHeight="1">
      <c r="A2950" s="36" t="s">
        <v>5775</v>
      </c>
      <c r="B2950" s="36" t="s">
        <v>5776</v>
      </c>
      <c r="C2950" s="37" t="s">
        <v>281</v>
      </c>
      <c r="D2950" s="22">
        <f t="shared" si="45"/>
        <v>4367.612366047336</v>
      </c>
      <c r="E2950" s="28" t="s">
        <v>6433</v>
      </c>
      <c r="F2950" s="24">
        <v>5665.23</v>
      </c>
    </row>
    <row r="2951" spans="1:6" s="11" customFormat="1" ht="12.75" customHeight="1">
      <c r="A2951" s="36" t="s">
        <v>5777</v>
      </c>
      <c r="B2951" s="36" t="s">
        <v>5778</v>
      </c>
      <c r="C2951" s="37" t="s">
        <v>281</v>
      </c>
      <c r="D2951" s="22">
        <f t="shared" si="45"/>
        <v>7455.34654228664</v>
      </c>
      <c r="E2951" s="28" t="s">
        <v>6433</v>
      </c>
      <c r="F2951" s="24">
        <v>9670.33</v>
      </c>
    </row>
    <row r="2952" spans="1:6" s="11" customFormat="1" ht="12.75" customHeight="1">
      <c r="A2952" s="36" t="s">
        <v>5779</v>
      </c>
      <c r="B2952" s="36" t="s">
        <v>5780</v>
      </c>
      <c r="C2952" s="37" t="s">
        <v>281</v>
      </c>
      <c r="D2952" s="22">
        <f t="shared" si="45"/>
        <v>460.8357104309614</v>
      </c>
      <c r="E2952" s="28" t="s">
        <v>6433</v>
      </c>
      <c r="F2952" s="24">
        <v>597.75</v>
      </c>
    </row>
    <row r="2953" spans="1:6" s="11" customFormat="1" ht="12.75" customHeight="1">
      <c r="A2953" s="36" t="s">
        <v>5781</v>
      </c>
      <c r="B2953" s="36" t="s">
        <v>5782</v>
      </c>
      <c r="C2953" s="37" t="s">
        <v>281</v>
      </c>
      <c r="D2953" s="22">
        <f aca="true" t="shared" si="46" ref="D2953:D3016">F2953/$F$5</f>
        <v>627.5769023205613</v>
      </c>
      <c r="E2953" s="28" t="s">
        <v>6433</v>
      </c>
      <c r="F2953" s="24">
        <v>814.03</v>
      </c>
    </row>
    <row r="2954" spans="1:6" s="11" customFormat="1" ht="12.75" customHeight="1">
      <c r="A2954" s="36" t="s">
        <v>5783</v>
      </c>
      <c r="B2954" s="36" t="s">
        <v>5784</v>
      </c>
      <c r="C2954" s="37" t="s">
        <v>281</v>
      </c>
      <c r="D2954" s="22">
        <f t="shared" si="46"/>
        <v>792.4601033073781</v>
      </c>
      <c r="E2954" s="28" t="s">
        <v>6433</v>
      </c>
      <c r="F2954" s="24">
        <v>1027.9</v>
      </c>
    </row>
    <row r="2955" spans="1:6" s="11" customFormat="1" ht="12.75" customHeight="1">
      <c r="A2955" s="36" t="s">
        <v>5785</v>
      </c>
      <c r="B2955" s="36" t="s">
        <v>5786</v>
      </c>
      <c r="C2955" s="37" t="s">
        <v>281</v>
      </c>
      <c r="D2955" s="22">
        <f t="shared" si="46"/>
        <v>13859.872022203377</v>
      </c>
      <c r="E2955" s="28" t="s">
        <v>6433</v>
      </c>
      <c r="F2955" s="24">
        <v>17977.64</v>
      </c>
    </row>
    <row r="2956" spans="1:6" s="11" customFormat="1" ht="12.75" customHeight="1">
      <c r="A2956" s="36" t="s">
        <v>5787</v>
      </c>
      <c r="B2956" s="36" t="s">
        <v>5788</v>
      </c>
      <c r="C2956" s="37" t="s">
        <v>281</v>
      </c>
      <c r="D2956" s="22">
        <f t="shared" si="46"/>
        <v>15710.646827538354</v>
      </c>
      <c r="E2956" s="28" t="s">
        <v>6433</v>
      </c>
      <c r="F2956" s="24">
        <v>20378.28</v>
      </c>
    </row>
    <row r="2957" spans="1:6" s="11" customFormat="1" ht="12.75" customHeight="1">
      <c r="A2957" s="36" t="s">
        <v>5789</v>
      </c>
      <c r="B2957" s="36" t="s">
        <v>5790</v>
      </c>
      <c r="C2957" s="37" t="s">
        <v>281</v>
      </c>
      <c r="D2957" s="22">
        <f t="shared" si="46"/>
        <v>20172.939634569426</v>
      </c>
      <c r="E2957" s="28" t="s">
        <v>6433</v>
      </c>
      <c r="F2957" s="24">
        <v>26166.32</v>
      </c>
    </row>
    <row r="2958" spans="1:6" s="11" customFormat="1" ht="12.75" customHeight="1">
      <c r="A2958" s="36" t="s">
        <v>5791</v>
      </c>
      <c r="B2958" s="36" t="s">
        <v>5792</v>
      </c>
      <c r="C2958" s="37" t="s">
        <v>281</v>
      </c>
      <c r="D2958" s="22">
        <f t="shared" si="46"/>
        <v>20418.78806568499</v>
      </c>
      <c r="E2958" s="28" t="s">
        <v>6433</v>
      </c>
      <c r="F2958" s="24">
        <v>26485.21</v>
      </c>
    </row>
    <row r="2959" spans="1:6" s="11" customFormat="1" ht="12.75" customHeight="1">
      <c r="A2959" s="36" t="s">
        <v>5793</v>
      </c>
      <c r="B2959" s="36" t="s">
        <v>5794</v>
      </c>
      <c r="C2959" s="37" t="s">
        <v>281</v>
      </c>
      <c r="D2959" s="22">
        <f t="shared" si="46"/>
        <v>23247.47513684373</v>
      </c>
      <c r="E2959" s="28" t="s">
        <v>6433</v>
      </c>
      <c r="F2959" s="24">
        <v>30154.3</v>
      </c>
    </row>
    <row r="2960" spans="1:6" s="11" customFormat="1" ht="12.75" customHeight="1">
      <c r="A2960" s="36" t="s">
        <v>5795</v>
      </c>
      <c r="B2960" s="36" t="s">
        <v>5796</v>
      </c>
      <c r="C2960" s="37" t="s">
        <v>281</v>
      </c>
      <c r="D2960" s="22">
        <f t="shared" si="46"/>
        <v>25660.211240459488</v>
      </c>
      <c r="E2960" s="28" t="s">
        <v>6433</v>
      </c>
      <c r="F2960" s="24">
        <v>33283.86</v>
      </c>
    </row>
    <row r="2961" spans="1:6" s="11" customFormat="1" ht="12.75" customHeight="1">
      <c r="A2961" s="36" t="s">
        <v>5797</v>
      </c>
      <c r="B2961" s="36" t="s">
        <v>5798</v>
      </c>
      <c r="C2961" s="37" t="s">
        <v>281</v>
      </c>
      <c r="D2961" s="22">
        <f t="shared" si="46"/>
        <v>8576.177627014109</v>
      </c>
      <c r="E2961" s="28" t="s">
        <v>6433</v>
      </c>
      <c r="F2961" s="24">
        <v>11124.16</v>
      </c>
    </row>
    <row r="2962" spans="1:6" s="11" customFormat="1" ht="12.75" customHeight="1">
      <c r="A2962" s="36" t="s">
        <v>5799</v>
      </c>
      <c r="B2962" s="36" t="s">
        <v>5800</v>
      </c>
      <c r="C2962" s="37" t="s">
        <v>281</v>
      </c>
      <c r="D2962" s="22">
        <f t="shared" si="46"/>
        <v>10137.45277927685</v>
      </c>
      <c r="E2962" s="28" t="s">
        <v>6433</v>
      </c>
      <c r="F2962" s="24">
        <v>13149.29</v>
      </c>
    </row>
    <row r="2963" spans="1:6" s="11" customFormat="1" ht="12.75" customHeight="1">
      <c r="A2963" s="36" t="s">
        <v>5801</v>
      </c>
      <c r="B2963" s="36" t="s">
        <v>5802</v>
      </c>
      <c r="C2963" s="37" t="s">
        <v>281</v>
      </c>
      <c r="D2963" s="22">
        <f t="shared" si="46"/>
        <v>11483.208696322567</v>
      </c>
      <c r="E2963" s="28" t="s">
        <v>6433</v>
      </c>
      <c r="F2963" s="24">
        <v>14894.87</v>
      </c>
    </row>
    <row r="2964" spans="1:6" s="11" customFormat="1" ht="12.75" customHeight="1">
      <c r="A2964" s="36" t="s">
        <v>5803</v>
      </c>
      <c r="B2964" s="36" t="s">
        <v>5804</v>
      </c>
      <c r="C2964" s="37" t="s">
        <v>281</v>
      </c>
      <c r="D2964" s="22">
        <f t="shared" si="46"/>
        <v>13904.67967003315</v>
      </c>
      <c r="E2964" s="28" t="s">
        <v>6433</v>
      </c>
      <c r="F2964" s="24">
        <v>18035.76</v>
      </c>
    </row>
    <row r="2965" spans="1:6" s="11" customFormat="1" ht="12.75" customHeight="1">
      <c r="A2965" s="36" t="s">
        <v>5805</v>
      </c>
      <c r="B2965" s="36" t="s">
        <v>5806</v>
      </c>
      <c r="C2965" s="37" t="s">
        <v>281</v>
      </c>
      <c r="D2965" s="22">
        <f t="shared" si="46"/>
        <v>16159.363194819214</v>
      </c>
      <c r="E2965" s="28" t="s">
        <v>6433</v>
      </c>
      <c r="F2965" s="24">
        <v>20960.31</v>
      </c>
    </row>
    <row r="2966" spans="1:6" s="11" customFormat="1" ht="12.75" customHeight="1">
      <c r="A2966" s="36" t="s">
        <v>5807</v>
      </c>
      <c r="B2966" s="36" t="s">
        <v>5808</v>
      </c>
      <c r="C2966" s="37" t="s">
        <v>537</v>
      </c>
      <c r="D2966" s="22">
        <f t="shared" si="46"/>
        <v>366.35571659856606</v>
      </c>
      <c r="E2966" s="28" t="s">
        <v>6433</v>
      </c>
      <c r="F2966" s="24">
        <v>475.2</v>
      </c>
    </row>
    <row r="2967" spans="1:6" s="11" customFormat="1" ht="12.75" customHeight="1">
      <c r="A2967" s="36" t="s">
        <v>5809</v>
      </c>
      <c r="B2967" s="36" t="s">
        <v>5810</v>
      </c>
      <c r="C2967" s="37" t="s">
        <v>281</v>
      </c>
      <c r="D2967" s="22">
        <f t="shared" si="46"/>
        <v>671.9759463418395</v>
      </c>
      <c r="E2967" s="28" t="s">
        <v>6433</v>
      </c>
      <c r="F2967" s="24">
        <v>871.62</v>
      </c>
    </row>
    <row r="2968" spans="1:6" s="11" customFormat="1" ht="12.75" customHeight="1">
      <c r="A2968" s="36" t="s">
        <v>5811</v>
      </c>
      <c r="B2968" s="36" t="s">
        <v>5812</v>
      </c>
      <c r="C2968" s="37" t="s">
        <v>281</v>
      </c>
      <c r="D2968" s="22">
        <f t="shared" si="46"/>
        <v>992.8609976100532</v>
      </c>
      <c r="E2968" s="28" t="s">
        <v>6433</v>
      </c>
      <c r="F2968" s="24">
        <v>1287.84</v>
      </c>
    </row>
    <row r="2969" spans="1:6" s="11" customFormat="1" ht="12.75" customHeight="1">
      <c r="A2969" s="36" t="s">
        <v>5813</v>
      </c>
      <c r="B2969" s="36" t="s">
        <v>5814</v>
      </c>
      <c r="C2969" s="37" t="s">
        <v>286</v>
      </c>
      <c r="D2969" s="22">
        <f t="shared" si="46"/>
        <v>1756.6417392645133</v>
      </c>
      <c r="E2969" s="28" t="s">
        <v>6433</v>
      </c>
      <c r="F2969" s="24">
        <v>2278.54</v>
      </c>
    </row>
    <row r="2970" spans="1:6" s="11" customFormat="1" ht="12.75" customHeight="1">
      <c r="A2970" s="36" t="s">
        <v>5815</v>
      </c>
      <c r="B2970" s="36" t="s">
        <v>5816</v>
      </c>
      <c r="C2970" s="37" t="s">
        <v>286</v>
      </c>
      <c r="D2970" s="22">
        <f t="shared" si="46"/>
        <v>2439.2645131447075</v>
      </c>
      <c r="E2970" s="28" t="s">
        <v>6433</v>
      </c>
      <c r="F2970" s="24">
        <v>3163.97</v>
      </c>
    </row>
    <row r="2971" spans="1:6" s="11" customFormat="1" ht="12.75" customHeight="1">
      <c r="A2971" s="36" t="s">
        <v>5817</v>
      </c>
      <c r="B2971" s="36" t="s">
        <v>5818</v>
      </c>
      <c r="C2971" s="37" t="s">
        <v>537</v>
      </c>
      <c r="D2971" s="22">
        <f t="shared" si="46"/>
        <v>366.35571659856606</v>
      </c>
      <c r="E2971" s="28" t="s">
        <v>6433</v>
      </c>
      <c r="F2971" s="24">
        <v>475.2</v>
      </c>
    </row>
    <row r="2972" spans="1:6" s="11" customFormat="1" ht="12.75" customHeight="1">
      <c r="A2972" s="36" t="s">
        <v>5819</v>
      </c>
      <c r="B2972" s="36" t="s">
        <v>5820</v>
      </c>
      <c r="C2972" s="37" t="s">
        <v>281</v>
      </c>
      <c r="D2972" s="22">
        <f t="shared" si="46"/>
        <v>8261.066995605583</v>
      </c>
      <c r="E2972" s="28" t="s">
        <v>6433</v>
      </c>
      <c r="F2972" s="24">
        <v>10715.43</v>
      </c>
    </row>
    <row r="2973" spans="1:6" s="11" customFormat="1" ht="12.75" customHeight="1">
      <c r="A2973" s="36" t="s">
        <v>5821</v>
      </c>
      <c r="B2973" s="36" t="s">
        <v>5822</v>
      </c>
      <c r="C2973" s="37" t="s">
        <v>537</v>
      </c>
      <c r="D2973" s="22">
        <f t="shared" si="46"/>
        <v>366.35571659856606</v>
      </c>
      <c r="E2973" s="28" t="s">
        <v>6433</v>
      </c>
      <c r="F2973" s="24">
        <v>475.2</v>
      </c>
    </row>
    <row r="2974" spans="1:6" s="11" customFormat="1" ht="12.75" customHeight="1">
      <c r="A2974" s="36" t="s">
        <v>273</v>
      </c>
      <c r="B2974" s="36" t="s">
        <v>5823</v>
      </c>
      <c r="C2974" s="37" t="s">
        <v>401</v>
      </c>
      <c r="D2974" s="22">
        <f t="shared" si="46"/>
        <v>10.978336288643899</v>
      </c>
      <c r="E2974" s="28" t="s">
        <v>6433</v>
      </c>
      <c r="F2974" s="24">
        <v>14.24</v>
      </c>
    </row>
    <row r="2975" spans="1:6" s="11" customFormat="1" ht="12.75" customHeight="1">
      <c r="A2975" s="36" t="s">
        <v>5824</v>
      </c>
      <c r="B2975" s="36" t="s">
        <v>5825</v>
      </c>
      <c r="C2975" s="37" t="s">
        <v>281</v>
      </c>
      <c r="D2975" s="22">
        <f t="shared" si="46"/>
        <v>12.551075476061985</v>
      </c>
      <c r="E2975" s="28" t="s">
        <v>6433</v>
      </c>
      <c r="F2975" s="24">
        <v>16.28</v>
      </c>
    </row>
    <row r="2976" spans="1:6" s="11" customFormat="1" ht="12.75" customHeight="1">
      <c r="A2976" s="36" t="s">
        <v>5826</v>
      </c>
      <c r="B2976" s="36" t="s">
        <v>5827</v>
      </c>
      <c r="C2976" s="37" t="s">
        <v>401</v>
      </c>
      <c r="D2976" s="22">
        <f t="shared" si="46"/>
        <v>9.41330660704649</v>
      </c>
      <c r="E2976" s="28" t="s">
        <v>6433</v>
      </c>
      <c r="F2976" s="24">
        <v>12.21</v>
      </c>
    </row>
    <row r="2977" spans="1:6" s="11" customFormat="1" ht="12.75" customHeight="1">
      <c r="A2977" s="36" t="s">
        <v>5828</v>
      </c>
      <c r="B2977" s="36" t="s">
        <v>5829</v>
      </c>
      <c r="C2977" s="37" t="s">
        <v>401</v>
      </c>
      <c r="D2977" s="22">
        <f t="shared" si="46"/>
        <v>11.764705882352942</v>
      </c>
      <c r="E2977" s="28" t="s">
        <v>6433</v>
      </c>
      <c r="F2977" s="24">
        <v>15.26</v>
      </c>
    </row>
    <row r="2978" spans="1:6" s="11" customFormat="1" ht="12.75">
      <c r="A2978" s="36" t="s">
        <v>5830</v>
      </c>
      <c r="B2978" s="36" t="s">
        <v>5831</v>
      </c>
      <c r="C2978" s="37" t="s">
        <v>401</v>
      </c>
      <c r="D2978" s="22">
        <f t="shared" si="46"/>
        <v>6.422018348623854</v>
      </c>
      <c r="E2978" s="28" t="s">
        <v>6433</v>
      </c>
      <c r="F2978" s="24">
        <v>8.33</v>
      </c>
    </row>
    <row r="2979" spans="1:6" s="11" customFormat="1" ht="12.75" customHeight="1">
      <c r="A2979" s="36" t="s">
        <v>5832</v>
      </c>
      <c r="B2979" s="36" t="s">
        <v>5833</v>
      </c>
      <c r="C2979" s="37" t="s">
        <v>402</v>
      </c>
      <c r="D2979" s="22">
        <f t="shared" si="46"/>
        <v>78.99159663865547</v>
      </c>
      <c r="E2979" s="28" t="s">
        <v>6433</v>
      </c>
      <c r="F2979" s="24">
        <v>102.46</v>
      </c>
    </row>
    <row r="2980" spans="1:6" s="11" customFormat="1" ht="12.75" customHeight="1">
      <c r="A2980" s="36" t="s">
        <v>5834</v>
      </c>
      <c r="B2980" s="36" t="s">
        <v>5835</v>
      </c>
      <c r="C2980" s="37" t="s">
        <v>543</v>
      </c>
      <c r="D2980" s="22">
        <f t="shared" si="46"/>
        <v>1.2412304371289802</v>
      </c>
      <c r="E2980" s="28" t="s">
        <v>6433</v>
      </c>
      <c r="F2980" s="24">
        <v>1.61</v>
      </c>
    </row>
    <row r="2981" spans="1:6" s="11" customFormat="1" ht="12.75" customHeight="1">
      <c r="A2981" s="36" t="s">
        <v>5836</v>
      </c>
      <c r="B2981" s="36" t="s">
        <v>5837</v>
      </c>
      <c r="C2981" s="37" t="s">
        <v>537</v>
      </c>
      <c r="D2981" s="22">
        <f t="shared" si="46"/>
        <v>366.35571659856606</v>
      </c>
      <c r="E2981" s="28" t="s">
        <v>6433</v>
      </c>
      <c r="F2981" s="24">
        <v>475.2</v>
      </c>
    </row>
    <row r="2982" spans="1:6" s="11" customFormat="1" ht="12.75" customHeight="1">
      <c r="A2982" s="36" t="s">
        <v>34</v>
      </c>
      <c r="B2982" s="36" t="s">
        <v>559</v>
      </c>
      <c r="C2982" s="37" t="s">
        <v>402</v>
      </c>
      <c r="D2982" s="22">
        <f t="shared" si="46"/>
        <v>62.7630868861306</v>
      </c>
      <c r="E2982" s="28" t="s">
        <v>6433</v>
      </c>
      <c r="F2982" s="24">
        <v>81.41</v>
      </c>
    </row>
    <row r="2983" spans="1:6" s="11" customFormat="1" ht="12.75" customHeight="1">
      <c r="A2983" s="36" t="s">
        <v>5838</v>
      </c>
      <c r="B2983" s="36" t="s">
        <v>561</v>
      </c>
      <c r="C2983" s="37" t="s">
        <v>402</v>
      </c>
      <c r="D2983" s="22">
        <f t="shared" si="46"/>
        <v>70.61136381157968</v>
      </c>
      <c r="E2983" s="28" t="s">
        <v>6433</v>
      </c>
      <c r="F2983" s="24">
        <v>91.59</v>
      </c>
    </row>
    <row r="2984" spans="1:6" s="11" customFormat="1" ht="12.75" customHeight="1">
      <c r="A2984" s="36" t="s">
        <v>5839</v>
      </c>
      <c r="B2984" s="36" t="s">
        <v>552</v>
      </c>
      <c r="C2984" s="37" t="s">
        <v>401</v>
      </c>
      <c r="D2984" s="22">
        <f t="shared" si="46"/>
        <v>46.12597332510986</v>
      </c>
      <c r="E2984" s="28" t="s">
        <v>6433</v>
      </c>
      <c r="F2984" s="24">
        <v>59.83</v>
      </c>
    </row>
    <row r="2985" spans="1:6" s="11" customFormat="1" ht="12.75" customHeight="1">
      <c r="A2985" s="36" t="s">
        <v>257</v>
      </c>
      <c r="B2985" s="36" t="s">
        <v>564</v>
      </c>
      <c r="C2985" s="37" t="s">
        <v>401</v>
      </c>
      <c r="D2985" s="22">
        <f t="shared" si="46"/>
        <v>6.275537738030993</v>
      </c>
      <c r="E2985" s="28" t="s">
        <v>6433</v>
      </c>
      <c r="F2985" s="24">
        <v>8.14</v>
      </c>
    </row>
    <row r="2986" spans="1:6" s="11" customFormat="1" ht="12.75" customHeight="1">
      <c r="A2986" s="36" t="s">
        <v>5840</v>
      </c>
      <c r="B2986" s="36" t="s">
        <v>565</v>
      </c>
      <c r="C2986" s="37" t="s">
        <v>402</v>
      </c>
      <c r="D2986" s="22">
        <f t="shared" si="46"/>
        <v>54.922519466502195</v>
      </c>
      <c r="E2986" s="28" t="s">
        <v>6433</v>
      </c>
      <c r="F2986" s="24">
        <v>71.24</v>
      </c>
    </row>
    <row r="2987" spans="1:6" s="11" customFormat="1" ht="12.75" customHeight="1">
      <c r="A2987" s="36" t="s">
        <v>5841</v>
      </c>
      <c r="B2987" s="36" t="s">
        <v>5230</v>
      </c>
      <c r="C2987" s="37" t="s">
        <v>401</v>
      </c>
      <c r="D2987" s="22">
        <f t="shared" si="46"/>
        <v>28.03176316398119</v>
      </c>
      <c r="E2987" s="28" t="s">
        <v>6433</v>
      </c>
      <c r="F2987" s="24">
        <v>36.36</v>
      </c>
    </row>
    <row r="2988" spans="1:6" s="11" customFormat="1" ht="12.75" customHeight="1">
      <c r="A2988" s="36" t="s">
        <v>5842</v>
      </c>
      <c r="B2988" s="36" t="s">
        <v>569</v>
      </c>
      <c r="C2988" s="37" t="s">
        <v>401</v>
      </c>
      <c r="D2988" s="22">
        <f t="shared" si="46"/>
        <v>6.583917970858068</v>
      </c>
      <c r="E2988" s="28" t="s">
        <v>6433</v>
      </c>
      <c r="F2988" s="24">
        <v>8.54</v>
      </c>
    </row>
    <row r="2989" spans="1:6" s="11" customFormat="1" ht="12.75" customHeight="1">
      <c r="A2989" s="36" t="s">
        <v>5843</v>
      </c>
      <c r="B2989" s="36" t="s">
        <v>5844</v>
      </c>
      <c r="C2989" s="37" t="s">
        <v>401</v>
      </c>
      <c r="D2989" s="22">
        <f t="shared" si="46"/>
        <v>62.81705342687535</v>
      </c>
      <c r="E2989" s="28" t="s">
        <v>6433</v>
      </c>
      <c r="F2989" s="24">
        <v>81.48</v>
      </c>
    </row>
    <row r="2990" spans="1:6" s="11" customFormat="1" ht="12.75" customHeight="1">
      <c r="A2990" s="36" t="s">
        <v>5845</v>
      </c>
      <c r="B2990" s="36" t="s">
        <v>5846</v>
      </c>
      <c r="C2990" s="37" t="s">
        <v>401</v>
      </c>
      <c r="D2990" s="22">
        <f t="shared" si="46"/>
        <v>45.26250867319405</v>
      </c>
      <c r="E2990" s="28" t="s">
        <v>6433</v>
      </c>
      <c r="F2990" s="24">
        <v>58.71</v>
      </c>
    </row>
    <row r="2991" spans="1:6" s="11" customFormat="1" ht="12.75" customHeight="1">
      <c r="A2991" s="36" t="s">
        <v>5847</v>
      </c>
      <c r="B2991" s="36" t="s">
        <v>5848</v>
      </c>
      <c r="C2991" s="37" t="s">
        <v>537</v>
      </c>
      <c r="D2991" s="22">
        <f t="shared" si="46"/>
        <v>366.35571659856606</v>
      </c>
      <c r="E2991" s="28" t="s">
        <v>6433</v>
      </c>
      <c r="F2991" s="24">
        <v>475.2</v>
      </c>
    </row>
    <row r="2992" spans="1:6" s="11" customFormat="1" ht="12.75" customHeight="1">
      <c r="A2992" s="36" t="s">
        <v>5849</v>
      </c>
      <c r="B2992" s="36" t="s">
        <v>783</v>
      </c>
      <c r="C2992" s="37" t="s">
        <v>401</v>
      </c>
      <c r="D2992" s="22">
        <f t="shared" si="46"/>
        <v>88.68244545524632</v>
      </c>
      <c r="E2992" s="28" t="s">
        <v>6433</v>
      </c>
      <c r="F2992" s="24">
        <v>115.03</v>
      </c>
    </row>
    <row r="2993" spans="1:6" s="11" customFormat="1" ht="12.75" customHeight="1">
      <c r="A2993" s="36" t="s">
        <v>5850</v>
      </c>
      <c r="B2993" s="36" t="s">
        <v>5851</v>
      </c>
      <c r="C2993" s="37" t="s">
        <v>401</v>
      </c>
      <c r="D2993" s="22">
        <f t="shared" si="46"/>
        <v>109.25911649063296</v>
      </c>
      <c r="E2993" s="28" t="s">
        <v>6433</v>
      </c>
      <c r="F2993" s="24">
        <v>141.72</v>
      </c>
    </row>
    <row r="2994" spans="1:6" s="11" customFormat="1" ht="12.75" customHeight="1">
      <c r="A2994" s="36" t="s">
        <v>5852</v>
      </c>
      <c r="B2994" s="36" t="s">
        <v>5853</v>
      </c>
      <c r="C2994" s="37" t="s">
        <v>285</v>
      </c>
      <c r="D2994" s="22">
        <f t="shared" si="46"/>
        <v>8.54213244931</v>
      </c>
      <c r="E2994" s="28" t="s">
        <v>6433</v>
      </c>
      <c r="F2994" s="24">
        <v>11.08</v>
      </c>
    </row>
    <row r="2995" spans="1:6" s="11" customFormat="1" ht="12.75" customHeight="1">
      <c r="A2995" s="36" t="s">
        <v>5854</v>
      </c>
      <c r="B2995" s="36" t="s">
        <v>5855</v>
      </c>
      <c r="C2995" s="37" t="s">
        <v>285</v>
      </c>
      <c r="D2995" s="22">
        <f t="shared" si="46"/>
        <v>9.266825996453628</v>
      </c>
      <c r="E2995" s="28" t="s">
        <v>6433</v>
      </c>
      <c r="F2995" s="24">
        <v>12.02</v>
      </c>
    </row>
    <row r="2996" spans="1:6" s="11" customFormat="1" ht="12.75" customHeight="1">
      <c r="A2996" s="36" t="s">
        <v>5856</v>
      </c>
      <c r="B2996" s="36" t="s">
        <v>5857</v>
      </c>
      <c r="C2996" s="37" t="s">
        <v>285</v>
      </c>
      <c r="D2996" s="22">
        <f t="shared" si="46"/>
        <v>7.825148407987049</v>
      </c>
      <c r="E2996" s="28" t="s">
        <v>6433</v>
      </c>
      <c r="F2996" s="24">
        <v>10.15</v>
      </c>
    </row>
    <row r="2997" spans="1:6" s="11" customFormat="1" ht="12.75" customHeight="1">
      <c r="A2997" s="36" t="s">
        <v>5858</v>
      </c>
      <c r="B2997" s="36" t="s">
        <v>842</v>
      </c>
      <c r="C2997" s="37" t="s">
        <v>402</v>
      </c>
      <c r="D2997" s="22">
        <f t="shared" si="46"/>
        <v>317.7858299283016</v>
      </c>
      <c r="E2997" s="28" t="s">
        <v>6433</v>
      </c>
      <c r="F2997" s="24">
        <v>412.2</v>
      </c>
    </row>
    <row r="2998" spans="1:6" s="11" customFormat="1" ht="12.75" customHeight="1">
      <c r="A2998" s="36" t="s">
        <v>5859</v>
      </c>
      <c r="B2998" s="36" t="s">
        <v>846</v>
      </c>
      <c r="C2998" s="37" t="s">
        <v>402</v>
      </c>
      <c r="D2998" s="22">
        <f t="shared" si="46"/>
        <v>334.2687533729088</v>
      </c>
      <c r="E2998" s="28" t="s">
        <v>6433</v>
      </c>
      <c r="F2998" s="24">
        <v>433.58</v>
      </c>
    </row>
    <row r="2999" spans="1:6" s="11" customFormat="1" ht="12.75" customHeight="1">
      <c r="A2999" s="36" t="s">
        <v>5860</v>
      </c>
      <c r="B2999" s="36" t="s">
        <v>744</v>
      </c>
      <c r="C2999" s="37" t="s">
        <v>402</v>
      </c>
      <c r="D2999" s="22">
        <f t="shared" si="46"/>
        <v>338.8790378536736</v>
      </c>
      <c r="E2999" s="28" t="s">
        <v>6433</v>
      </c>
      <c r="F2999" s="24">
        <v>439.56</v>
      </c>
    </row>
    <row r="3000" spans="1:6" s="11" customFormat="1" ht="12.75" customHeight="1">
      <c r="A3000" s="36" t="s">
        <v>5861</v>
      </c>
      <c r="B3000" s="36" t="s">
        <v>855</v>
      </c>
      <c r="C3000" s="37" t="s">
        <v>402</v>
      </c>
      <c r="D3000" s="22">
        <f t="shared" si="46"/>
        <v>334.86238532110093</v>
      </c>
      <c r="E3000" s="28" t="s">
        <v>6433</v>
      </c>
      <c r="F3000" s="24">
        <v>434.35</v>
      </c>
    </row>
    <row r="3001" spans="1:6" s="11" customFormat="1" ht="12.75" customHeight="1">
      <c r="A3001" s="36" t="s">
        <v>5862</v>
      </c>
      <c r="B3001" s="36" t="s">
        <v>5863</v>
      </c>
      <c r="C3001" s="37" t="s">
        <v>402</v>
      </c>
      <c r="D3001" s="22">
        <f t="shared" si="46"/>
        <v>345.4398273070696</v>
      </c>
      <c r="E3001" s="28" t="s">
        <v>6433</v>
      </c>
      <c r="F3001" s="24">
        <v>448.07</v>
      </c>
    </row>
    <row r="3002" spans="1:6" s="11" customFormat="1" ht="12.75" customHeight="1">
      <c r="A3002" s="36" t="s">
        <v>5864</v>
      </c>
      <c r="B3002" s="36" t="s">
        <v>747</v>
      </c>
      <c r="C3002" s="37" t="s">
        <v>402</v>
      </c>
      <c r="D3002" s="22">
        <f t="shared" si="46"/>
        <v>356.4335826073549</v>
      </c>
      <c r="E3002" s="28" t="s">
        <v>6433</v>
      </c>
      <c r="F3002" s="24">
        <v>462.33</v>
      </c>
    </row>
    <row r="3003" spans="1:6" s="11" customFormat="1" ht="12.75" customHeight="1">
      <c r="A3003" s="36" t="s">
        <v>5865</v>
      </c>
      <c r="B3003" s="36" t="s">
        <v>749</v>
      </c>
      <c r="C3003" s="37" t="s">
        <v>402</v>
      </c>
      <c r="D3003" s="22">
        <f t="shared" si="46"/>
        <v>359.6869940636806</v>
      </c>
      <c r="E3003" s="28" t="s">
        <v>6433</v>
      </c>
      <c r="F3003" s="24">
        <v>466.55</v>
      </c>
    </row>
    <row r="3004" spans="1:6" s="11" customFormat="1" ht="12.75" customHeight="1">
      <c r="A3004" s="36" t="s">
        <v>5866</v>
      </c>
      <c r="B3004" s="36" t="s">
        <v>5867</v>
      </c>
      <c r="C3004" s="37" t="s">
        <v>537</v>
      </c>
      <c r="D3004" s="22">
        <f t="shared" si="46"/>
        <v>366.35571659856606</v>
      </c>
      <c r="E3004" s="28" t="s">
        <v>6433</v>
      </c>
      <c r="F3004" s="24">
        <v>475.2</v>
      </c>
    </row>
    <row r="3005" spans="1:6" s="11" customFormat="1" ht="12.75" customHeight="1">
      <c r="A3005" s="36" t="s">
        <v>5868</v>
      </c>
      <c r="B3005" s="36" t="s">
        <v>5869</v>
      </c>
      <c r="C3005" s="37" t="s">
        <v>286</v>
      </c>
      <c r="D3005" s="22">
        <f t="shared" si="46"/>
        <v>21.62516382699869</v>
      </c>
      <c r="E3005" s="28" t="s">
        <v>6433</v>
      </c>
      <c r="F3005" s="24">
        <v>28.05</v>
      </c>
    </row>
    <row r="3006" spans="1:6" s="11" customFormat="1" ht="12.75" customHeight="1">
      <c r="A3006" s="36" t="s">
        <v>5870</v>
      </c>
      <c r="B3006" s="36" t="s">
        <v>5871</v>
      </c>
      <c r="C3006" s="37" t="s">
        <v>286</v>
      </c>
      <c r="D3006" s="22">
        <f t="shared" si="46"/>
        <v>23.02058438054121</v>
      </c>
      <c r="E3006" s="28" t="s">
        <v>6433</v>
      </c>
      <c r="F3006" s="24">
        <v>29.86</v>
      </c>
    </row>
    <row r="3007" spans="1:6" s="11" customFormat="1" ht="12.75" customHeight="1">
      <c r="A3007" s="36" t="s">
        <v>5872</v>
      </c>
      <c r="B3007" s="36" t="s">
        <v>5873</v>
      </c>
      <c r="C3007" s="37" t="s">
        <v>401</v>
      </c>
      <c r="D3007" s="22">
        <f t="shared" si="46"/>
        <v>63.10230514224038</v>
      </c>
      <c r="E3007" s="28" t="s">
        <v>6433</v>
      </c>
      <c r="F3007" s="24">
        <v>81.85</v>
      </c>
    </row>
    <row r="3008" spans="1:6" s="11" customFormat="1" ht="12.75" customHeight="1">
      <c r="A3008" s="36" t="s">
        <v>5874</v>
      </c>
      <c r="B3008" s="36" t="s">
        <v>5875</v>
      </c>
      <c r="C3008" s="37" t="s">
        <v>401</v>
      </c>
      <c r="D3008" s="22">
        <f t="shared" si="46"/>
        <v>75.72276617068846</v>
      </c>
      <c r="E3008" s="28" t="s">
        <v>6433</v>
      </c>
      <c r="F3008" s="24">
        <v>98.22</v>
      </c>
    </row>
    <row r="3009" spans="1:6" s="11" customFormat="1" ht="12.75" customHeight="1">
      <c r="A3009" s="36" t="s">
        <v>5876</v>
      </c>
      <c r="B3009" s="36" t="s">
        <v>5877</v>
      </c>
      <c r="C3009" s="37" t="s">
        <v>401</v>
      </c>
      <c r="D3009" s="22">
        <f t="shared" si="46"/>
        <v>45.031223498573745</v>
      </c>
      <c r="E3009" s="28" t="s">
        <v>6433</v>
      </c>
      <c r="F3009" s="24">
        <v>58.41</v>
      </c>
    </row>
    <row r="3010" spans="1:6" s="11" customFormat="1" ht="12.75" customHeight="1">
      <c r="A3010" s="36" t="s">
        <v>5878</v>
      </c>
      <c r="B3010" s="36" t="s">
        <v>5879</v>
      </c>
      <c r="C3010" s="37" t="s">
        <v>401</v>
      </c>
      <c r="D3010" s="22">
        <f t="shared" si="46"/>
        <v>58.0602883355177</v>
      </c>
      <c r="E3010" s="28" t="s">
        <v>6433</v>
      </c>
      <c r="F3010" s="24">
        <v>75.31</v>
      </c>
    </row>
    <row r="3011" spans="1:6" s="11" customFormat="1" ht="12.75" customHeight="1">
      <c r="A3011" s="36" t="s">
        <v>5880</v>
      </c>
      <c r="B3011" s="36" t="s">
        <v>5881</v>
      </c>
      <c r="C3011" s="37" t="s">
        <v>401</v>
      </c>
      <c r="D3011" s="22">
        <f t="shared" si="46"/>
        <v>10.045486084341993</v>
      </c>
      <c r="E3011" s="28" t="s">
        <v>6433</v>
      </c>
      <c r="F3011" s="24">
        <v>13.03</v>
      </c>
    </row>
    <row r="3012" spans="1:6" s="11" customFormat="1" ht="12.75" customHeight="1">
      <c r="A3012" s="36" t="s">
        <v>5882</v>
      </c>
      <c r="B3012" s="36" t="s">
        <v>5883</v>
      </c>
      <c r="C3012" s="37" t="s">
        <v>401</v>
      </c>
      <c r="D3012" s="22">
        <f t="shared" si="46"/>
        <v>14.455323413769179</v>
      </c>
      <c r="E3012" s="28" t="s">
        <v>6433</v>
      </c>
      <c r="F3012" s="24">
        <v>18.75</v>
      </c>
    </row>
    <row r="3013" spans="1:6" s="11" customFormat="1" ht="12.75" customHeight="1">
      <c r="A3013" s="36" t="s">
        <v>5884</v>
      </c>
      <c r="B3013" s="36" t="s">
        <v>5885</v>
      </c>
      <c r="C3013" s="37" t="s">
        <v>402</v>
      </c>
      <c r="D3013" s="22">
        <f t="shared" si="46"/>
        <v>123.91488705573973</v>
      </c>
      <c r="E3013" s="28" t="s">
        <v>6433</v>
      </c>
      <c r="F3013" s="24">
        <v>160.73</v>
      </c>
    </row>
    <row r="3014" spans="1:6" s="11" customFormat="1" ht="12.75" customHeight="1">
      <c r="A3014" s="36" t="s">
        <v>5886</v>
      </c>
      <c r="B3014" s="36" t="s">
        <v>5887</v>
      </c>
      <c r="C3014" s="37" t="s">
        <v>402</v>
      </c>
      <c r="D3014" s="22">
        <f t="shared" si="46"/>
        <v>126.9293038316244</v>
      </c>
      <c r="E3014" s="28" t="s">
        <v>6433</v>
      </c>
      <c r="F3014" s="24">
        <v>164.64</v>
      </c>
    </row>
    <row r="3015" spans="1:6" s="11" customFormat="1" ht="12.75" customHeight="1">
      <c r="A3015" s="36" t="s">
        <v>5888</v>
      </c>
      <c r="B3015" s="36" t="s">
        <v>5889</v>
      </c>
      <c r="C3015" s="37" t="s">
        <v>402</v>
      </c>
      <c r="D3015" s="22">
        <f t="shared" si="46"/>
        <v>479.2460103307378</v>
      </c>
      <c r="E3015" s="28" t="s">
        <v>6433</v>
      </c>
      <c r="F3015" s="24">
        <v>621.63</v>
      </c>
    </row>
    <row r="3016" spans="1:6" s="11" customFormat="1" ht="12.75" customHeight="1">
      <c r="A3016" s="36" t="s">
        <v>5890</v>
      </c>
      <c r="B3016" s="36" t="s">
        <v>5891</v>
      </c>
      <c r="C3016" s="37" t="s">
        <v>537</v>
      </c>
      <c r="D3016" s="22">
        <f t="shared" si="46"/>
        <v>366.35571659856606</v>
      </c>
      <c r="E3016" s="28" t="s">
        <v>6433</v>
      </c>
      <c r="F3016" s="24">
        <v>475.2</v>
      </c>
    </row>
    <row r="3017" spans="1:6" s="11" customFormat="1" ht="12.75" customHeight="1">
      <c r="A3017" s="36" t="s">
        <v>5892</v>
      </c>
      <c r="B3017" s="36" t="s">
        <v>5893</v>
      </c>
      <c r="C3017" s="37" t="s">
        <v>281</v>
      </c>
      <c r="D3017" s="22">
        <f aca="true" t="shared" si="47" ref="D3017:D3080">F3017/$F$5</f>
        <v>415643.40451777045</v>
      </c>
      <c r="E3017" s="28" t="s">
        <v>6433</v>
      </c>
      <c r="F3017" s="24">
        <v>539131.06</v>
      </c>
    </row>
    <row r="3018" spans="1:6" s="11" customFormat="1" ht="12.75" customHeight="1">
      <c r="A3018" s="36" t="s">
        <v>5894</v>
      </c>
      <c r="B3018" s="36" t="s">
        <v>5895</v>
      </c>
      <c r="C3018" s="37" t="s">
        <v>281</v>
      </c>
      <c r="D3018" s="22">
        <f t="shared" si="47"/>
        <v>665.9933698249943</v>
      </c>
      <c r="E3018" s="28" t="s">
        <v>6433</v>
      </c>
      <c r="F3018" s="24">
        <v>863.86</v>
      </c>
    </row>
    <row r="3019" spans="1:6" s="11" customFormat="1" ht="12.75" customHeight="1">
      <c r="A3019" s="36" t="s">
        <v>5896</v>
      </c>
      <c r="B3019" s="36" t="s">
        <v>5897</v>
      </c>
      <c r="C3019" s="37" t="s">
        <v>281</v>
      </c>
      <c r="D3019" s="22">
        <f t="shared" si="47"/>
        <v>60.89738647752679</v>
      </c>
      <c r="E3019" s="28" t="s">
        <v>6433</v>
      </c>
      <c r="F3019" s="24">
        <v>78.99</v>
      </c>
    </row>
    <row r="3020" spans="1:6" s="11" customFormat="1" ht="12.75" customHeight="1">
      <c r="A3020" s="36" t="s">
        <v>5898</v>
      </c>
      <c r="B3020" s="36" t="s">
        <v>5899</v>
      </c>
      <c r="C3020" s="37" t="s">
        <v>286</v>
      </c>
      <c r="D3020" s="22">
        <f t="shared" si="47"/>
        <v>24.93254182406908</v>
      </c>
      <c r="E3020" s="28" t="s">
        <v>6433</v>
      </c>
      <c r="F3020" s="24">
        <v>32.34</v>
      </c>
    </row>
    <row r="3021" spans="1:6" s="11" customFormat="1" ht="12.75" customHeight="1">
      <c r="A3021" s="36" t="s">
        <v>5900</v>
      </c>
      <c r="B3021" s="36" t="s">
        <v>5901</v>
      </c>
      <c r="C3021" s="37" t="s">
        <v>286</v>
      </c>
      <c r="D3021" s="22">
        <f t="shared" si="47"/>
        <v>20.56125202374528</v>
      </c>
      <c r="E3021" s="28" t="s">
        <v>6433</v>
      </c>
      <c r="F3021" s="24">
        <v>26.67</v>
      </c>
    </row>
    <row r="3022" spans="1:6" s="11" customFormat="1" ht="12.75" customHeight="1">
      <c r="A3022" s="36" t="s">
        <v>5902</v>
      </c>
      <c r="B3022" s="36" t="s">
        <v>5903</v>
      </c>
      <c r="C3022" s="37" t="s">
        <v>281</v>
      </c>
      <c r="D3022" s="22">
        <f t="shared" si="47"/>
        <v>51.0523475445224</v>
      </c>
      <c r="E3022" s="28" t="s">
        <v>6433</v>
      </c>
      <c r="F3022" s="24">
        <v>66.22</v>
      </c>
    </row>
    <row r="3023" spans="1:6" s="11" customFormat="1" ht="12.75" customHeight="1">
      <c r="A3023" s="36" t="s">
        <v>5904</v>
      </c>
      <c r="B3023" s="36" t="s">
        <v>5905</v>
      </c>
      <c r="C3023" s="37" t="s">
        <v>281</v>
      </c>
      <c r="D3023" s="22">
        <f t="shared" si="47"/>
        <v>52.89491943566418</v>
      </c>
      <c r="E3023" s="28" t="s">
        <v>6433</v>
      </c>
      <c r="F3023" s="24">
        <v>68.61</v>
      </c>
    </row>
    <row r="3024" spans="1:6" s="11" customFormat="1" ht="12.75" customHeight="1">
      <c r="A3024" s="36" t="s">
        <v>142</v>
      </c>
      <c r="B3024" s="36" t="s">
        <v>5906</v>
      </c>
      <c r="C3024" s="37" t="s">
        <v>281</v>
      </c>
      <c r="D3024" s="22">
        <f t="shared" si="47"/>
        <v>57.081181096291736</v>
      </c>
      <c r="E3024" s="28" t="s">
        <v>6433</v>
      </c>
      <c r="F3024" s="24">
        <v>74.04</v>
      </c>
    </row>
    <row r="3025" spans="1:6" s="11" customFormat="1" ht="12.75" customHeight="1">
      <c r="A3025" s="36" t="s">
        <v>5907</v>
      </c>
      <c r="B3025" s="36" t="s">
        <v>5908</v>
      </c>
      <c r="C3025" s="37" t="s">
        <v>281</v>
      </c>
      <c r="D3025" s="22">
        <f t="shared" si="47"/>
        <v>162.27738801942797</v>
      </c>
      <c r="E3025" s="28" t="s">
        <v>6433</v>
      </c>
      <c r="F3025" s="24">
        <v>210.49</v>
      </c>
    </row>
    <row r="3026" spans="1:6" s="11" customFormat="1" ht="12.75" customHeight="1">
      <c r="A3026" s="36" t="s">
        <v>5909</v>
      </c>
      <c r="B3026" s="36" t="s">
        <v>5910</v>
      </c>
      <c r="C3026" s="37" t="s">
        <v>281</v>
      </c>
      <c r="D3026" s="22">
        <f t="shared" si="47"/>
        <v>164.11995991056975</v>
      </c>
      <c r="E3026" s="28" t="s">
        <v>6433</v>
      </c>
      <c r="F3026" s="24">
        <v>212.88</v>
      </c>
    </row>
    <row r="3027" spans="1:6" s="11" customFormat="1" ht="12.75" customHeight="1">
      <c r="A3027" s="36" t="s">
        <v>5911</v>
      </c>
      <c r="B3027" s="36" t="s">
        <v>5912</v>
      </c>
      <c r="C3027" s="37" t="s">
        <v>281</v>
      </c>
      <c r="D3027" s="22">
        <f t="shared" si="47"/>
        <v>164.11995991056975</v>
      </c>
      <c r="E3027" s="28" t="s">
        <v>6433</v>
      </c>
      <c r="F3027" s="24">
        <v>212.88</v>
      </c>
    </row>
    <row r="3028" spans="1:6" s="11" customFormat="1" ht="12.75" customHeight="1">
      <c r="A3028" s="36" t="s">
        <v>5913</v>
      </c>
      <c r="B3028" s="36" t="s">
        <v>5914</v>
      </c>
      <c r="C3028" s="37" t="s">
        <v>281</v>
      </c>
      <c r="D3028" s="22">
        <f t="shared" si="47"/>
        <v>64.15850743967312</v>
      </c>
      <c r="E3028" s="28" t="s">
        <v>6433</v>
      </c>
      <c r="F3028" s="24">
        <v>83.22</v>
      </c>
    </row>
    <row r="3029" spans="1:6" s="11" customFormat="1" ht="12.75" customHeight="1">
      <c r="A3029" s="36" t="s">
        <v>5915</v>
      </c>
      <c r="B3029" s="36" t="s">
        <v>5916</v>
      </c>
      <c r="C3029" s="37" t="s">
        <v>281</v>
      </c>
      <c r="D3029" s="22">
        <f t="shared" si="47"/>
        <v>13.422249633798474</v>
      </c>
      <c r="E3029" s="28" t="s">
        <v>6433</v>
      </c>
      <c r="F3029" s="24">
        <v>17.41</v>
      </c>
    </row>
    <row r="3030" spans="1:6" s="11" customFormat="1" ht="12.75" customHeight="1">
      <c r="A3030" s="36" t="s">
        <v>5917</v>
      </c>
      <c r="B3030" s="36" t="s">
        <v>5918</v>
      </c>
      <c r="C3030" s="37" t="s">
        <v>281</v>
      </c>
      <c r="D3030" s="22">
        <f t="shared" si="47"/>
        <v>261.4293423791535</v>
      </c>
      <c r="E3030" s="28" t="s">
        <v>6433</v>
      </c>
      <c r="F3030" s="24">
        <v>339.1</v>
      </c>
    </row>
    <row r="3031" spans="1:6" s="11" customFormat="1" ht="12.75" customHeight="1">
      <c r="A3031" s="36" t="s">
        <v>5919</v>
      </c>
      <c r="B3031" s="36" t="s">
        <v>5920</v>
      </c>
      <c r="C3031" s="37" t="s">
        <v>281</v>
      </c>
      <c r="D3031" s="22">
        <f t="shared" si="47"/>
        <v>344.84619535887754</v>
      </c>
      <c r="E3031" s="28" t="s">
        <v>6433</v>
      </c>
      <c r="F3031" s="24">
        <v>447.3</v>
      </c>
    </row>
    <row r="3032" spans="1:6" s="11" customFormat="1" ht="12.75" customHeight="1">
      <c r="A3032" s="36" t="s">
        <v>254</v>
      </c>
      <c r="B3032" s="36" t="s">
        <v>5921</v>
      </c>
      <c r="C3032" s="37" t="s">
        <v>281</v>
      </c>
      <c r="D3032" s="22">
        <f t="shared" si="47"/>
        <v>324.03823914887056</v>
      </c>
      <c r="E3032" s="28" t="s">
        <v>6433</v>
      </c>
      <c r="F3032" s="24">
        <v>420.31</v>
      </c>
    </row>
    <row r="3033" spans="1:6" s="11" customFormat="1" ht="12.75" customHeight="1">
      <c r="A3033" s="36" t="s">
        <v>5922</v>
      </c>
      <c r="B3033" s="36" t="s">
        <v>5923</v>
      </c>
      <c r="C3033" s="37" t="s">
        <v>281</v>
      </c>
      <c r="D3033" s="22">
        <f t="shared" si="47"/>
        <v>10474.427569192814</v>
      </c>
      <c r="E3033" s="28" t="s">
        <v>6433</v>
      </c>
      <c r="F3033" s="24">
        <v>13586.38</v>
      </c>
    </row>
    <row r="3034" spans="1:6" s="11" customFormat="1" ht="12.75" customHeight="1">
      <c r="A3034" s="36" t="s">
        <v>5924</v>
      </c>
      <c r="B3034" s="36" t="s">
        <v>5925</v>
      </c>
      <c r="C3034" s="37" t="s">
        <v>281</v>
      </c>
      <c r="D3034" s="22">
        <f t="shared" si="47"/>
        <v>127.869863541747</v>
      </c>
      <c r="E3034" s="28" t="s">
        <v>6433</v>
      </c>
      <c r="F3034" s="24">
        <v>165.86</v>
      </c>
    </row>
    <row r="3035" spans="1:6" s="11" customFormat="1" ht="12.75" customHeight="1">
      <c r="A3035" s="36" t="s">
        <v>5926</v>
      </c>
      <c r="B3035" s="36" t="s">
        <v>5927</v>
      </c>
      <c r="C3035" s="37" t="s">
        <v>281</v>
      </c>
      <c r="D3035" s="22">
        <f t="shared" si="47"/>
        <v>108.06414308842803</v>
      </c>
      <c r="E3035" s="28" t="s">
        <v>6433</v>
      </c>
      <c r="F3035" s="24">
        <v>140.17</v>
      </c>
    </row>
    <row r="3036" spans="1:6" s="11" customFormat="1" ht="12.75" customHeight="1">
      <c r="A3036" s="36" t="s">
        <v>5928</v>
      </c>
      <c r="B3036" s="36" t="s">
        <v>5929</v>
      </c>
      <c r="C3036" s="37" t="s">
        <v>281</v>
      </c>
      <c r="D3036" s="22">
        <f t="shared" si="47"/>
        <v>50.63603423020585</v>
      </c>
      <c r="E3036" s="28" t="s">
        <v>6433</v>
      </c>
      <c r="F3036" s="24">
        <v>65.68</v>
      </c>
    </row>
    <row r="3037" spans="1:6" s="11" customFormat="1" ht="12.75" customHeight="1">
      <c r="A3037" s="36" t="s">
        <v>5930</v>
      </c>
      <c r="B3037" s="36" t="s">
        <v>5931</v>
      </c>
      <c r="C3037" s="37" t="s">
        <v>281</v>
      </c>
      <c r="D3037" s="22">
        <f t="shared" si="47"/>
        <v>154.28263048338601</v>
      </c>
      <c r="E3037" s="28" t="s">
        <v>6433</v>
      </c>
      <c r="F3037" s="24">
        <v>200.12</v>
      </c>
    </row>
    <row r="3038" spans="1:6" s="11" customFormat="1" ht="12.75" customHeight="1">
      <c r="A3038" s="36" t="s">
        <v>5932</v>
      </c>
      <c r="B3038" s="36" t="s">
        <v>5933</v>
      </c>
      <c r="C3038" s="37" t="s">
        <v>281</v>
      </c>
      <c r="D3038" s="22">
        <f t="shared" si="47"/>
        <v>56.38732557243081</v>
      </c>
      <c r="E3038" s="28" t="s">
        <v>6433</v>
      </c>
      <c r="F3038" s="24">
        <v>73.14</v>
      </c>
    </row>
    <row r="3039" spans="1:6" s="11" customFormat="1" ht="12.75" customHeight="1">
      <c r="A3039" s="36" t="s">
        <v>5934</v>
      </c>
      <c r="B3039" s="36" t="s">
        <v>5935</v>
      </c>
      <c r="C3039" s="37" t="s">
        <v>537</v>
      </c>
      <c r="D3039" s="22">
        <f t="shared" si="47"/>
        <v>366.35571659856606</v>
      </c>
      <c r="E3039" s="28" t="s">
        <v>6433</v>
      </c>
      <c r="F3039" s="24">
        <v>475.2</v>
      </c>
    </row>
    <row r="3040" spans="1:6" s="11" customFormat="1" ht="12.75" customHeight="1">
      <c r="A3040" s="36" t="s">
        <v>5936</v>
      </c>
      <c r="B3040" s="36" t="s">
        <v>5937</v>
      </c>
      <c r="C3040" s="37" t="s">
        <v>537</v>
      </c>
      <c r="D3040" s="22">
        <f t="shared" si="47"/>
        <v>366.35571659856606</v>
      </c>
      <c r="E3040" s="28" t="s">
        <v>6433</v>
      </c>
      <c r="F3040" s="24">
        <v>475.2</v>
      </c>
    </row>
    <row r="3041" spans="1:6" s="11" customFormat="1" ht="12.75" customHeight="1">
      <c r="A3041" s="36" t="s">
        <v>5938</v>
      </c>
      <c r="B3041" s="36" t="s">
        <v>5939</v>
      </c>
      <c r="C3041" s="37" t="s">
        <v>281</v>
      </c>
      <c r="D3041" s="22">
        <f t="shared" si="47"/>
        <v>71294.99653072239</v>
      </c>
      <c r="E3041" s="28" t="s">
        <v>6433</v>
      </c>
      <c r="F3041" s="24">
        <v>92476.74</v>
      </c>
    </row>
    <row r="3042" spans="1:6" s="11" customFormat="1" ht="12.75" customHeight="1">
      <c r="A3042" s="36" t="s">
        <v>318</v>
      </c>
      <c r="B3042" s="36" t="s">
        <v>5940</v>
      </c>
      <c r="C3042" s="37" t="s">
        <v>281</v>
      </c>
      <c r="D3042" s="22">
        <f t="shared" si="47"/>
        <v>75659.99537429652</v>
      </c>
      <c r="E3042" s="28" t="s">
        <v>6433</v>
      </c>
      <c r="F3042" s="24">
        <v>98138.58</v>
      </c>
    </row>
    <row r="3043" spans="1:6" s="11" customFormat="1" ht="12.75" customHeight="1">
      <c r="A3043" s="36" t="s">
        <v>5941</v>
      </c>
      <c r="B3043" s="36" t="s">
        <v>5942</v>
      </c>
      <c r="C3043" s="37" t="s">
        <v>281</v>
      </c>
      <c r="D3043" s="22">
        <f t="shared" si="47"/>
        <v>80509.99922904943</v>
      </c>
      <c r="E3043" s="28" t="s">
        <v>6433</v>
      </c>
      <c r="F3043" s="24">
        <v>104429.52</v>
      </c>
    </row>
    <row r="3044" spans="1:6" s="11" customFormat="1" ht="12.75" customHeight="1">
      <c r="A3044" s="36" t="s">
        <v>5943</v>
      </c>
      <c r="B3044" s="36" t="s">
        <v>5944</v>
      </c>
      <c r="C3044" s="37" t="s">
        <v>281</v>
      </c>
      <c r="D3044" s="22">
        <f t="shared" si="47"/>
        <v>89724.99421787064</v>
      </c>
      <c r="E3044" s="28" t="s">
        <v>6433</v>
      </c>
      <c r="F3044" s="24">
        <v>116382.29</v>
      </c>
    </row>
    <row r="3045" spans="1:6" s="11" customFormat="1" ht="12.75" customHeight="1">
      <c r="A3045" s="36" t="s">
        <v>5945</v>
      </c>
      <c r="B3045" s="36" t="s">
        <v>5946</v>
      </c>
      <c r="C3045" s="37" t="s">
        <v>281</v>
      </c>
      <c r="D3045" s="22">
        <f t="shared" si="47"/>
        <v>83904.9957597718</v>
      </c>
      <c r="E3045" s="28" t="s">
        <v>6433</v>
      </c>
      <c r="F3045" s="24">
        <v>108833.17</v>
      </c>
    </row>
    <row r="3046" spans="1:6" s="11" customFormat="1" ht="12.75" customHeight="1">
      <c r="A3046" s="36" t="s">
        <v>5947</v>
      </c>
      <c r="B3046" s="36" t="s">
        <v>5948</v>
      </c>
      <c r="C3046" s="37" t="s">
        <v>281</v>
      </c>
      <c r="D3046" s="22">
        <f t="shared" si="47"/>
        <v>85359.99537429652</v>
      </c>
      <c r="E3046" s="28" t="s">
        <v>6433</v>
      </c>
      <c r="F3046" s="24">
        <v>110720.45</v>
      </c>
    </row>
    <row r="3047" spans="1:6" s="11" customFormat="1" ht="12.75" customHeight="1">
      <c r="A3047" s="36" t="s">
        <v>5949</v>
      </c>
      <c r="B3047" s="36" t="s">
        <v>5950</v>
      </c>
      <c r="C3047" s="37" t="s">
        <v>281</v>
      </c>
      <c r="D3047" s="22">
        <f t="shared" si="47"/>
        <v>81479.99383239534</v>
      </c>
      <c r="E3047" s="28" t="s">
        <v>6433</v>
      </c>
      <c r="F3047" s="24">
        <v>105687.7</v>
      </c>
    </row>
    <row r="3048" spans="1:6" s="11" customFormat="1" ht="12.75" customHeight="1">
      <c r="A3048" s="36" t="s">
        <v>5951</v>
      </c>
      <c r="B3048" s="36" t="s">
        <v>5952</v>
      </c>
      <c r="C3048" s="37" t="s">
        <v>281</v>
      </c>
      <c r="D3048" s="22">
        <f t="shared" si="47"/>
        <v>872.9936011101688</v>
      </c>
      <c r="E3048" s="28" t="s">
        <v>6433</v>
      </c>
      <c r="F3048" s="24">
        <v>1132.36</v>
      </c>
    </row>
    <row r="3049" spans="1:6" s="11" customFormat="1" ht="12.75" customHeight="1">
      <c r="A3049" s="36" t="s">
        <v>5953</v>
      </c>
      <c r="B3049" s="36" t="s">
        <v>5954</v>
      </c>
      <c r="C3049" s="37" t="s">
        <v>281</v>
      </c>
      <c r="D3049" s="22">
        <f t="shared" si="47"/>
        <v>921.4941022280473</v>
      </c>
      <c r="E3049" s="28" t="s">
        <v>6433</v>
      </c>
      <c r="F3049" s="24">
        <v>1195.27</v>
      </c>
    </row>
    <row r="3050" spans="1:6" s="11" customFormat="1" ht="12.75" customHeight="1">
      <c r="A3050" s="36" t="s">
        <v>5955</v>
      </c>
      <c r="B3050" s="36" t="s">
        <v>5956</v>
      </c>
      <c r="C3050" s="37" t="s">
        <v>281</v>
      </c>
      <c r="D3050" s="22">
        <f t="shared" si="47"/>
        <v>969.9946033459256</v>
      </c>
      <c r="E3050" s="28" t="s">
        <v>6433</v>
      </c>
      <c r="F3050" s="24">
        <v>1258.18</v>
      </c>
    </row>
    <row r="3051" spans="1:6" s="11" customFormat="1" ht="12.75" customHeight="1">
      <c r="A3051" s="36" t="s">
        <v>5957</v>
      </c>
      <c r="B3051" s="36" t="s">
        <v>5958</v>
      </c>
      <c r="C3051" s="37" t="s">
        <v>281</v>
      </c>
      <c r="D3051" s="22">
        <f t="shared" si="47"/>
        <v>1018.4951044638038</v>
      </c>
      <c r="E3051" s="28" t="s">
        <v>6433</v>
      </c>
      <c r="F3051" s="24">
        <v>1321.09</v>
      </c>
    </row>
    <row r="3052" spans="1:6" s="11" customFormat="1" ht="12.75" customHeight="1">
      <c r="A3052" s="36" t="s">
        <v>5959</v>
      </c>
      <c r="B3052" s="36" t="s">
        <v>5960</v>
      </c>
      <c r="C3052" s="37" t="s">
        <v>537</v>
      </c>
      <c r="D3052" s="22">
        <f t="shared" si="47"/>
        <v>366.35571659856606</v>
      </c>
      <c r="E3052" s="28" t="s">
        <v>6433</v>
      </c>
      <c r="F3052" s="24">
        <v>475.2</v>
      </c>
    </row>
    <row r="3053" spans="1:6" s="11" customFormat="1" ht="12.75" customHeight="1">
      <c r="A3053" s="36" t="s">
        <v>5961</v>
      </c>
      <c r="B3053" s="36" t="s">
        <v>5962</v>
      </c>
      <c r="C3053" s="37" t="s">
        <v>286</v>
      </c>
      <c r="D3053" s="22">
        <f t="shared" si="47"/>
        <v>92.79161205766711</v>
      </c>
      <c r="E3053" s="28" t="s">
        <v>6433</v>
      </c>
      <c r="F3053" s="24">
        <v>120.36</v>
      </c>
    </row>
    <row r="3054" spans="1:6" s="11" customFormat="1" ht="12.75" customHeight="1">
      <c r="A3054" s="36" t="s">
        <v>5963</v>
      </c>
      <c r="B3054" s="36" t="s">
        <v>5964</v>
      </c>
      <c r="C3054" s="37" t="s">
        <v>286</v>
      </c>
      <c r="D3054" s="22">
        <f t="shared" si="47"/>
        <v>71.2049957597718</v>
      </c>
      <c r="E3054" s="28" t="s">
        <v>6433</v>
      </c>
      <c r="F3054" s="24">
        <v>92.36</v>
      </c>
    </row>
    <row r="3055" spans="1:6" s="11" customFormat="1" ht="12.75" customHeight="1">
      <c r="A3055" s="36" t="s">
        <v>5965</v>
      </c>
      <c r="B3055" s="36" t="s">
        <v>5703</v>
      </c>
      <c r="C3055" s="37" t="s">
        <v>286</v>
      </c>
      <c r="D3055" s="22">
        <f t="shared" si="47"/>
        <v>65.1992907254645</v>
      </c>
      <c r="E3055" s="28" t="s">
        <v>6433</v>
      </c>
      <c r="F3055" s="24">
        <v>84.57</v>
      </c>
    </row>
    <row r="3056" spans="1:6" s="11" customFormat="1" ht="12.75" customHeight="1">
      <c r="A3056" s="36" t="s">
        <v>5966</v>
      </c>
      <c r="B3056" s="36" t="s">
        <v>5697</v>
      </c>
      <c r="C3056" s="37" t="s">
        <v>401</v>
      </c>
      <c r="D3056" s="22">
        <f t="shared" si="47"/>
        <v>280.4872407678668</v>
      </c>
      <c r="E3056" s="28" t="s">
        <v>6433</v>
      </c>
      <c r="F3056" s="24">
        <v>363.82</v>
      </c>
    </row>
    <row r="3057" spans="1:6" s="11" customFormat="1" ht="12.75" customHeight="1">
      <c r="A3057" s="36" t="s">
        <v>5967</v>
      </c>
      <c r="B3057" s="36" t="s">
        <v>5968</v>
      </c>
      <c r="C3057" s="37" t="s">
        <v>401</v>
      </c>
      <c r="D3057" s="22">
        <f t="shared" si="47"/>
        <v>317.8937630097911</v>
      </c>
      <c r="E3057" s="28" t="s">
        <v>6433</v>
      </c>
      <c r="F3057" s="24">
        <v>412.34</v>
      </c>
    </row>
    <row r="3058" spans="1:6" s="11" customFormat="1" ht="12.75" customHeight="1">
      <c r="A3058" s="36" t="s">
        <v>5969</v>
      </c>
      <c r="B3058" s="36" t="s">
        <v>5705</v>
      </c>
      <c r="C3058" s="37" t="s">
        <v>401</v>
      </c>
      <c r="D3058" s="22">
        <f t="shared" si="47"/>
        <v>10.538894456865316</v>
      </c>
      <c r="E3058" s="28" t="s">
        <v>6433</v>
      </c>
      <c r="F3058" s="24">
        <v>13.67</v>
      </c>
    </row>
    <row r="3059" spans="1:6" s="11" customFormat="1" ht="12.75" customHeight="1">
      <c r="A3059" s="36" t="s">
        <v>5970</v>
      </c>
      <c r="B3059" s="36" t="s">
        <v>5707</v>
      </c>
      <c r="C3059" s="37" t="s">
        <v>286</v>
      </c>
      <c r="D3059" s="22">
        <f t="shared" si="47"/>
        <v>18.988512836327192</v>
      </c>
      <c r="E3059" s="28" t="s">
        <v>6433</v>
      </c>
      <c r="F3059" s="24">
        <v>24.63</v>
      </c>
    </row>
    <row r="3060" spans="1:6" s="11" customFormat="1" ht="12.75" customHeight="1">
      <c r="A3060" s="36" t="s">
        <v>5971</v>
      </c>
      <c r="B3060" s="36" t="s">
        <v>5972</v>
      </c>
      <c r="C3060" s="37" t="s">
        <v>281</v>
      </c>
      <c r="D3060" s="22">
        <f t="shared" si="47"/>
        <v>19578.94533960373</v>
      </c>
      <c r="E3060" s="28" t="s">
        <v>6433</v>
      </c>
      <c r="F3060" s="24">
        <v>25395.85</v>
      </c>
    </row>
    <row r="3061" spans="1:6" s="11" customFormat="1" ht="12.75" customHeight="1">
      <c r="A3061" s="36" t="s">
        <v>5973</v>
      </c>
      <c r="B3061" s="36" t="s">
        <v>5974</v>
      </c>
      <c r="C3061" s="37" t="s">
        <v>286</v>
      </c>
      <c r="D3061" s="22">
        <f t="shared" si="47"/>
        <v>285.95328039472673</v>
      </c>
      <c r="E3061" s="28" t="s">
        <v>6433</v>
      </c>
      <c r="F3061" s="24">
        <v>370.91</v>
      </c>
    </row>
    <row r="3062" spans="1:6" s="11" customFormat="1" ht="12.75" customHeight="1">
      <c r="A3062" s="36" t="s">
        <v>5975</v>
      </c>
      <c r="B3062" s="36" t="s">
        <v>5976</v>
      </c>
      <c r="C3062" s="37" t="s">
        <v>281</v>
      </c>
      <c r="D3062" s="22">
        <f t="shared" si="47"/>
        <v>1950.1965923984274</v>
      </c>
      <c r="E3062" s="28" t="s">
        <v>6433</v>
      </c>
      <c r="F3062" s="24">
        <v>2529.6</v>
      </c>
    </row>
    <row r="3063" spans="1:6" s="11" customFormat="1" ht="12.75" customHeight="1">
      <c r="A3063" s="36" t="s">
        <v>5977</v>
      </c>
      <c r="B3063" s="36" t="s">
        <v>5978</v>
      </c>
      <c r="C3063" s="37" t="s">
        <v>286</v>
      </c>
      <c r="D3063" s="22">
        <f t="shared" si="47"/>
        <v>299.29843497031845</v>
      </c>
      <c r="E3063" s="28" t="s">
        <v>6433</v>
      </c>
      <c r="F3063" s="24">
        <v>388.22</v>
      </c>
    </row>
    <row r="3064" spans="1:6" s="11" customFormat="1" ht="12.75" customHeight="1">
      <c r="A3064" s="36" t="s">
        <v>5979</v>
      </c>
      <c r="B3064" s="36" t="s">
        <v>5980</v>
      </c>
      <c r="C3064" s="37" t="s">
        <v>281</v>
      </c>
      <c r="D3064" s="22">
        <f t="shared" si="47"/>
        <v>2100.192737645517</v>
      </c>
      <c r="E3064" s="28" t="s">
        <v>6433</v>
      </c>
      <c r="F3064" s="24">
        <v>2724.16</v>
      </c>
    </row>
    <row r="3065" spans="1:6" s="11" customFormat="1" ht="12.75" customHeight="1">
      <c r="A3065" s="36" t="s">
        <v>5981</v>
      </c>
      <c r="B3065" s="36" t="s">
        <v>5982</v>
      </c>
      <c r="C3065" s="37" t="s">
        <v>286</v>
      </c>
      <c r="D3065" s="22">
        <f t="shared" si="47"/>
        <v>170.22588852054585</v>
      </c>
      <c r="E3065" s="28" t="s">
        <v>6433</v>
      </c>
      <c r="F3065" s="24">
        <v>220.8</v>
      </c>
    </row>
    <row r="3066" spans="1:6" s="11" customFormat="1" ht="12.75" customHeight="1">
      <c r="A3066" s="36" t="s">
        <v>5983</v>
      </c>
      <c r="B3066" s="36" t="s">
        <v>5984</v>
      </c>
      <c r="C3066" s="37" t="s">
        <v>286</v>
      </c>
      <c r="D3066" s="22">
        <f t="shared" si="47"/>
        <v>188.18903708272302</v>
      </c>
      <c r="E3066" s="28" t="s">
        <v>6433</v>
      </c>
      <c r="F3066" s="24">
        <v>244.1</v>
      </c>
    </row>
    <row r="3067" spans="1:6" s="11" customFormat="1" ht="12.75" customHeight="1">
      <c r="A3067" s="36" t="s">
        <v>5985</v>
      </c>
      <c r="B3067" s="36" t="s">
        <v>5986</v>
      </c>
      <c r="C3067" s="37" t="s">
        <v>401</v>
      </c>
      <c r="D3067" s="22">
        <f t="shared" si="47"/>
        <v>39.75792151723075</v>
      </c>
      <c r="E3067" s="28" t="s">
        <v>6433</v>
      </c>
      <c r="F3067" s="24">
        <v>51.57</v>
      </c>
    </row>
    <row r="3068" spans="1:6" s="11" customFormat="1" ht="12.75" customHeight="1">
      <c r="A3068" s="36" t="s">
        <v>5987</v>
      </c>
      <c r="B3068" s="36" t="s">
        <v>5988</v>
      </c>
      <c r="C3068" s="37" t="s">
        <v>286</v>
      </c>
      <c r="D3068" s="22">
        <f t="shared" si="47"/>
        <v>4.109166602420785</v>
      </c>
      <c r="E3068" s="28" t="s">
        <v>6433</v>
      </c>
      <c r="F3068" s="24">
        <v>5.33</v>
      </c>
    </row>
    <row r="3069" spans="1:6" s="11" customFormat="1" ht="12.75" customHeight="1">
      <c r="A3069" s="36" t="s">
        <v>5989</v>
      </c>
      <c r="B3069" s="36" t="s">
        <v>5990</v>
      </c>
      <c r="C3069" s="37" t="s">
        <v>401</v>
      </c>
      <c r="D3069" s="22">
        <f t="shared" si="47"/>
        <v>156.91928147405753</v>
      </c>
      <c r="E3069" s="28" t="s">
        <v>6433</v>
      </c>
      <c r="F3069" s="24">
        <v>203.54</v>
      </c>
    </row>
    <row r="3070" spans="1:6" s="11" customFormat="1" ht="12.75" customHeight="1">
      <c r="A3070" s="36" t="s">
        <v>5991</v>
      </c>
      <c r="B3070" s="36" t="s">
        <v>5992</v>
      </c>
      <c r="C3070" s="37" t="s">
        <v>401</v>
      </c>
      <c r="D3070" s="22">
        <f t="shared" si="47"/>
        <v>21.62516382699869</v>
      </c>
      <c r="E3070" s="28" t="s">
        <v>6433</v>
      </c>
      <c r="F3070" s="24">
        <v>28.05</v>
      </c>
    </row>
    <row r="3071" spans="1:6" s="11" customFormat="1" ht="12.75" customHeight="1">
      <c r="A3071" s="36" t="s">
        <v>5993</v>
      </c>
      <c r="B3071" s="36" t="s">
        <v>5994</v>
      </c>
      <c r="C3071" s="37" t="s">
        <v>401</v>
      </c>
      <c r="D3071" s="22">
        <f t="shared" si="47"/>
        <v>103.6697247706422</v>
      </c>
      <c r="E3071" s="28" t="s">
        <v>6433</v>
      </c>
      <c r="F3071" s="24">
        <v>134.47</v>
      </c>
    </row>
    <row r="3072" spans="1:6" s="11" customFormat="1" ht="12.75" customHeight="1">
      <c r="A3072" s="36" t="s">
        <v>5995</v>
      </c>
      <c r="B3072" s="36" t="s">
        <v>5996</v>
      </c>
      <c r="C3072" s="37" t="s">
        <v>401</v>
      </c>
      <c r="D3072" s="22">
        <f t="shared" si="47"/>
        <v>189.19898234523168</v>
      </c>
      <c r="E3072" s="28" t="s">
        <v>6433</v>
      </c>
      <c r="F3072" s="24">
        <v>245.41</v>
      </c>
    </row>
    <row r="3073" spans="1:6" s="11" customFormat="1" ht="12.75" customHeight="1">
      <c r="A3073" s="36" t="s">
        <v>5997</v>
      </c>
      <c r="B3073" s="36" t="s">
        <v>5998</v>
      </c>
      <c r="C3073" s="37" t="s">
        <v>401</v>
      </c>
      <c r="D3073" s="22">
        <f t="shared" si="47"/>
        <v>172.78544445301057</v>
      </c>
      <c r="E3073" s="28" t="s">
        <v>6433</v>
      </c>
      <c r="F3073" s="24">
        <v>224.12</v>
      </c>
    </row>
    <row r="3074" spans="1:6" s="11" customFormat="1" ht="12.75" customHeight="1">
      <c r="A3074" s="36" t="s">
        <v>5999</v>
      </c>
      <c r="B3074" s="36" t="s">
        <v>6000</v>
      </c>
      <c r="C3074" s="37" t="s">
        <v>286</v>
      </c>
      <c r="D3074" s="22">
        <f t="shared" si="47"/>
        <v>4.378999306144476</v>
      </c>
      <c r="E3074" s="28" t="s">
        <v>6433</v>
      </c>
      <c r="F3074" s="24">
        <v>5.68</v>
      </c>
    </row>
    <row r="3075" spans="1:6" s="11" customFormat="1" ht="12.75" customHeight="1">
      <c r="A3075" s="36" t="s">
        <v>6001</v>
      </c>
      <c r="B3075" s="36" t="s">
        <v>6002</v>
      </c>
      <c r="C3075" s="37" t="s">
        <v>401</v>
      </c>
      <c r="D3075" s="22">
        <f t="shared" si="47"/>
        <v>6.021124045948655</v>
      </c>
      <c r="E3075" s="28" t="s">
        <v>6433</v>
      </c>
      <c r="F3075" s="24">
        <v>7.81</v>
      </c>
    </row>
    <row r="3076" spans="1:6" s="11" customFormat="1" ht="12.75" customHeight="1">
      <c r="A3076" s="36" t="s">
        <v>6003</v>
      </c>
      <c r="B3076" s="36" t="s">
        <v>6004</v>
      </c>
      <c r="C3076" s="37" t="s">
        <v>401</v>
      </c>
      <c r="D3076" s="22">
        <f t="shared" si="47"/>
        <v>82.02914193200216</v>
      </c>
      <c r="E3076" s="28" t="s">
        <v>6433</v>
      </c>
      <c r="F3076" s="24">
        <v>106.4</v>
      </c>
    </row>
    <row r="3077" spans="1:6" s="11" customFormat="1" ht="12.75" customHeight="1">
      <c r="A3077" s="36" t="s">
        <v>6005</v>
      </c>
      <c r="B3077" s="36" t="s">
        <v>6006</v>
      </c>
      <c r="C3077" s="37" t="s">
        <v>401</v>
      </c>
      <c r="D3077" s="22">
        <f t="shared" si="47"/>
        <v>28.29388636188421</v>
      </c>
      <c r="E3077" s="28" t="s">
        <v>6433</v>
      </c>
      <c r="F3077" s="24">
        <v>36.7</v>
      </c>
    </row>
    <row r="3078" spans="1:6" s="11" customFormat="1" ht="12.75" customHeight="1">
      <c r="A3078" s="36" t="s">
        <v>6007</v>
      </c>
      <c r="B3078" s="36" t="s">
        <v>6008</v>
      </c>
      <c r="C3078" s="37" t="s">
        <v>401</v>
      </c>
      <c r="D3078" s="22">
        <f t="shared" si="47"/>
        <v>12.327499807262356</v>
      </c>
      <c r="E3078" s="28" t="s">
        <v>6433</v>
      </c>
      <c r="F3078" s="24">
        <v>15.99</v>
      </c>
    </row>
    <row r="3079" spans="1:6" s="11" customFormat="1" ht="12.75" customHeight="1">
      <c r="A3079" s="36" t="s">
        <v>6009</v>
      </c>
      <c r="B3079" s="36" t="s">
        <v>6010</v>
      </c>
      <c r="C3079" s="37" t="s">
        <v>401</v>
      </c>
      <c r="D3079" s="22">
        <f t="shared" si="47"/>
        <v>25.50304525479917</v>
      </c>
      <c r="E3079" s="28" t="s">
        <v>6433</v>
      </c>
      <c r="F3079" s="24">
        <v>33.08</v>
      </c>
    </row>
    <row r="3080" spans="1:6" s="11" customFormat="1" ht="12.75" customHeight="1">
      <c r="A3080" s="36" t="s">
        <v>6011</v>
      </c>
      <c r="B3080" s="36" t="s">
        <v>6012</v>
      </c>
      <c r="C3080" s="37" t="s">
        <v>401</v>
      </c>
      <c r="D3080" s="22">
        <f t="shared" si="47"/>
        <v>8.010176547683294</v>
      </c>
      <c r="E3080" s="28" t="s">
        <v>6433</v>
      </c>
      <c r="F3080" s="24">
        <v>10.39</v>
      </c>
    </row>
    <row r="3081" spans="1:6" s="11" customFormat="1" ht="12.75" customHeight="1">
      <c r="A3081" s="36" t="s">
        <v>6013</v>
      </c>
      <c r="B3081" s="36" t="s">
        <v>6014</v>
      </c>
      <c r="C3081" s="37" t="s">
        <v>401</v>
      </c>
      <c r="D3081" s="22">
        <f aca="true" t="shared" si="48" ref="D3081:D3144">F3081/$F$5</f>
        <v>12.204147714131524</v>
      </c>
      <c r="E3081" s="28" t="s">
        <v>6433</v>
      </c>
      <c r="F3081" s="24">
        <v>15.83</v>
      </c>
    </row>
    <row r="3082" spans="1:6" s="11" customFormat="1" ht="12.75" customHeight="1">
      <c r="A3082" s="36" t="s">
        <v>6015</v>
      </c>
      <c r="B3082" s="36" t="s">
        <v>6016</v>
      </c>
      <c r="C3082" s="37" t="s">
        <v>401</v>
      </c>
      <c r="D3082" s="22">
        <f t="shared" si="48"/>
        <v>7.67095829157351</v>
      </c>
      <c r="E3082" s="28" t="s">
        <v>6433</v>
      </c>
      <c r="F3082" s="24">
        <v>9.95</v>
      </c>
    </row>
    <row r="3083" spans="1:6" s="11" customFormat="1" ht="12.75" customHeight="1">
      <c r="A3083" s="36" t="s">
        <v>6017</v>
      </c>
      <c r="B3083" s="36" t="s">
        <v>6018</v>
      </c>
      <c r="C3083" s="37" t="s">
        <v>401</v>
      </c>
      <c r="D3083" s="22">
        <f t="shared" si="48"/>
        <v>5.705034307300902</v>
      </c>
      <c r="E3083" s="28" t="s">
        <v>6433</v>
      </c>
      <c r="F3083" s="24">
        <v>7.4</v>
      </c>
    </row>
    <row r="3084" spans="1:6" s="11" customFormat="1" ht="12.75" customHeight="1">
      <c r="A3084" s="36" t="s">
        <v>6019</v>
      </c>
      <c r="B3084" s="36" t="s">
        <v>6020</v>
      </c>
      <c r="C3084" s="37" t="s">
        <v>401</v>
      </c>
      <c r="D3084" s="22">
        <f t="shared" si="48"/>
        <v>11.07085035849202</v>
      </c>
      <c r="E3084" s="28" t="s">
        <v>6433</v>
      </c>
      <c r="F3084" s="24">
        <v>14.36</v>
      </c>
    </row>
    <row r="3085" spans="1:6" s="11" customFormat="1" ht="12.75" customHeight="1">
      <c r="A3085" s="36" t="s">
        <v>6021</v>
      </c>
      <c r="B3085" s="36" t="s">
        <v>6022</v>
      </c>
      <c r="C3085" s="37" t="s">
        <v>401</v>
      </c>
      <c r="D3085" s="22">
        <f t="shared" si="48"/>
        <v>5.8438054120730865</v>
      </c>
      <c r="E3085" s="28" t="s">
        <v>6433</v>
      </c>
      <c r="F3085" s="24">
        <v>7.58</v>
      </c>
    </row>
    <row r="3086" spans="1:6" s="11" customFormat="1" ht="12.75" customHeight="1">
      <c r="A3086" s="36" t="s">
        <v>6023</v>
      </c>
      <c r="B3086" s="36" t="s">
        <v>6024</v>
      </c>
      <c r="C3086" s="37" t="s">
        <v>401</v>
      </c>
      <c r="D3086" s="22">
        <f t="shared" si="48"/>
        <v>13.445378151260506</v>
      </c>
      <c r="E3086" s="28" t="s">
        <v>6433</v>
      </c>
      <c r="F3086" s="24">
        <v>17.44</v>
      </c>
    </row>
    <row r="3087" spans="1:6" s="11" customFormat="1" ht="12.75" customHeight="1">
      <c r="A3087" s="36" t="s">
        <v>6025</v>
      </c>
      <c r="B3087" s="36" t="s">
        <v>6026</v>
      </c>
      <c r="C3087" s="37" t="s">
        <v>401</v>
      </c>
      <c r="D3087" s="22">
        <f t="shared" si="48"/>
        <v>5.026597795081336</v>
      </c>
      <c r="E3087" s="28" t="s">
        <v>6433</v>
      </c>
      <c r="F3087" s="24">
        <v>6.52</v>
      </c>
    </row>
    <row r="3088" spans="1:6" s="11" customFormat="1" ht="12.75" customHeight="1">
      <c r="A3088" s="36" t="s">
        <v>6027</v>
      </c>
      <c r="B3088" s="36" t="s">
        <v>6028</v>
      </c>
      <c r="C3088" s="37" t="s">
        <v>401</v>
      </c>
      <c r="D3088" s="22">
        <f t="shared" si="48"/>
        <v>39.225965615604046</v>
      </c>
      <c r="E3088" s="28" t="s">
        <v>6433</v>
      </c>
      <c r="F3088" s="24">
        <v>50.88</v>
      </c>
    </row>
    <row r="3089" spans="1:6" s="11" customFormat="1" ht="12.75" customHeight="1">
      <c r="A3089" s="36" t="s">
        <v>6029</v>
      </c>
      <c r="B3089" s="36" t="s">
        <v>6030</v>
      </c>
      <c r="C3089" s="37" t="s">
        <v>401</v>
      </c>
      <c r="D3089" s="22">
        <f t="shared" si="48"/>
        <v>117.87063449232903</v>
      </c>
      <c r="E3089" s="28" t="s">
        <v>6433</v>
      </c>
      <c r="F3089" s="24">
        <v>152.89</v>
      </c>
    </row>
    <row r="3090" spans="1:6" s="11" customFormat="1" ht="12.75" customHeight="1">
      <c r="A3090" s="36" t="s">
        <v>6031</v>
      </c>
      <c r="B3090" s="36" t="s">
        <v>6032</v>
      </c>
      <c r="C3090" s="37" t="s">
        <v>401</v>
      </c>
      <c r="D3090" s="22">
        <f t="shared" si="48"/>
        <v>136.58931462493254</v>
      </c>
      <c r="E3090" s="28" t="s">
        <v>6433</v>
      </c>
      <c r="F3090" s="24">
        <v>177.17</v>
      </c>
    </row>
    <row r="3091" spans="1:6" s="11" customFormat="1" ht="12.75" customHeight="1">
      <c r="A3091" s="36" t="s">
        <v>6033</v>
      </c>
      <c r="B3091" s="36" t="s">
        <v>6034</v>
      </c>
      <c r="C3091" s="37" t="s">
        <v>401</v>
      </c>
      <c r="D3091" s="22">
        <f t="shared" si="48"/>
        <v>155.30799475753605</v>
      </c>
      <c r="E3091" s="28" t="s">
        <v>6433</v>
      </c>
      <c r="F3091" s="24">
        <v>201.45</v>
      </c>
    </row>
    <row r="3092" spans="1:6" s="11" customFormat="1" ht="12.75" customHeight="1">
      <c r="A3092" s="36" t="s">
        <v>6035</v>
      </c>
      <c r="B3092" s="36" t="s">
        <v>6036</v>
      </c>
      <c r="C3092" s="37" t="s">
        <v>401</v>
      </c>
      <c r="D3092" s="22">
        <f t="shared" si="48"/>
        <v>538.2391488705574</v>
      </c>
      <c r="E3092" s="28" t="s">
        <v>6433</v>
      </c>
      <c r="F3092" s="24">
        <v>698.15</v>
      </c>
    </row>
    <row r="3093" spans="1:6" s="11" customFormat="1" ht="12.75" customHeight="1">
      <c r="A3093" s="36" t="s">
        <v>6037</v>
      </c>
      <c r="B3093" s="36" t="s">
        <v>6038</v>
      </c>
      <c r="C3093" s="37" t="s">
        <v>401</v>
      </c>
      <c r="D3093" s="22">
        <f t="shared" si="48"/>
        <v>317.562254259502</v>
      </c>
      <c r="E3093" s="28" t="s">
        <v>6433</v>
      </c>
      <c r="F3093" s="24">
        <v>411.91</v>
      </c>
    </row>
    <row r="3094" spans="1:6" s="11" customFormat="1" ht="12.75" customHeight="1">
      <c r="A3094" s="36" t="s">
        <v>6039</v>
      </c>
      <c r="B3094" s="36" t="s">
        <v>6040</v>
      </c>
      <c r="C3094" s="37" t="s">
        <v>401</v>
      </c>
      <c r="D3094" s="22">
        <f t="shared" si="48"/>
        <v>128.84897078097293</v>
      </c>
      <c r="E3094" s="28" t="s">
        <v>6433</v>
      </c>
      <c r="F3094" s="24">
        <v>167.13</v>
      </c>
    </row>
    <row r="3095" spans="1:6" s="11" customFormat="1" ht="12.75" customHeight="1">
      <c r="A3095" s="36" t="s">
        <v>6041</v>
      </c>
      <c r="B3095" s="36" t="s">
        <v>6042</v>
      </c>
      <c r="C3095" s="37" t="s">
        <v>401</v>
      </c>
      <c r="D3095" s="22">
        <f t="shared" si="48"/>
        <v>158.80040089430267</v>
      </c>
      <c r="E3095" s="28" t="s">
        <v>6433</v>
      </c>
      <c r="F3095" s="24">
        <v>205.98</v>
      </c>
    </row>
    <row r="3096" spans="1:6" s="11" customFormat="1" ht="12.75" customHeight="1">
      <c r="A3096" s="36" t="s">
        <v>6043</v>
      </c>
      <c r="B3096" s="36" t="s">
        <v>6044</v>
      </c>
      <c r="C3096" s="37" t="s">
        <v>401</v>
      </c>
      <c r="D3096" s="22">
        <f t="shared" si="48"/>
        <v>188.75183100763243</v>
      </c>
      <c r="E3096" s="28" t="s">
        <v>6433</v>
      </c>
      <c r="F3096" s="24">
        <v>244.83</v>
      </c>
    </row>
    <row r="3097" spans="1:6" s="11" customFormat="1" ht="12.75" customHeight="1">
      <c r="A3097" s="36" t="s">
        <v>6045</v>
      </c>
      <c r="B3097" s="36" t="s">
        <v>6046</v>
      </c>
      <c r="C3097" s="37" t="s">
        <v>401</v>
      </c>
      <c r="D3097" s="22">
        <f t="shared" si="48"/>
        <v>181.92891835633336</v>
      </c>
      <c r="E3097" s="28" t="s">
        <v>6433</v>
      </c>
      <c r="F3097" s="24">
        <v>235.98</v>
      </c>
    </row>
    <row r="3098" spans="1:6" s="11" customFormat="1" ht="12.75" customHeight="1">
      <c r="A3098" s="36" t="s">
        <v>6047</v>
      </c>
      <c r="B3098" s="36" t="s">
        <v>6048</v>
      </c>
      <c r="C3098" s="37" t="s">
        <v>401</v>
      </c>
      <c r="D3098" s="22">
        <f t="shared" si="48"/>
        <v>234.3458484311156</v>
      </c>
      <c r="E3098" s="28" t="s">
        <v>6433</v>
      </c>
      <c r="F3098" s="24">
        <v>303.97</v>
      </c>
    </row>
    <row r="3099" spans="1:6" s="11" customFormat="1" ht="12.75" customHeight="1">
      <c r="A3099" s="36" t="s">
        <v>6049</v>
      </c>
      <c r="B3099" s="36" t="s">
        <v>6050</v>
      </c>
      <c r="C3099" s="37" t="s">
        <v>401</v>
      </c>
      <c r="D3099" s="22">
        <f t="shared" si="48"/>
        <v>286.76277850589776</v>
      </c>
      <c r="E3099" s="28" t="s">
        <v>6433</v>
      </c>
      <c r="F3099" s="24">
        <v>371.96</v>
      </c>
    </row>
    <row r="3100" spans="1:6" s="11" customFormat="1" ht="12.75" customHeight="1">
      <c r="A3100" s="36" t="s">
        <v>6051</v>
      </c>
      <c r="B3100" s="36" t="s">
        <v>6052</v>
      </c>
      <c r="C3100" s="37" t="s">
        <v>401</v>
      </c>
      <c r="D3100" s="22">
        <f t="shared" si="48"/>
        <v>24.778351707655542</v>
      </c>
      <c r="E3100" s="28" t="s">
        <v>6433</v>
      </c>
      <c r="F3100" s="24">
        <v>32.14</v>
      </c>
    </row>
    <row r="3101" spans="1:6" s="11" customFormat="1" ht="12.75" customHeight="1">
      <c r="A3101" s="36" t="s">
        <v>6053</v>
      </c>
      <c r="B3101" s="36" t="s">
        <v>6054</v>
      </c>
      <c r="C3101" s="37" t="s">
        <v>401</v>
      </c>
      <c r="D3101" s="22">
        <f t="shared" si="48"/>
        <v>28.525171536504512</v>
      </c>
      <c r="E3101" s="28" t="s">
        <v>6433</v>
      </c>
      <c r="F3101" s="24">
        <v>37</v>
      </c>
    </row>
    <row r="3102" spans="1:6" s="11" customFormat="1" ht="12.75" customHeight="1">
      <c r="A3102" s="36" t="s">
        <v>6055</v>
      </c>
      <c r="B3102" s="36" t="s">
        <v>6056</v>
      </c>
      <c r="C3102" s="37" t="s">
        <v>401</v>
      </c>
      <c r="D3102" s="22">
        <f t="shared" si="48"/>
        <v>32.26428185953281</v>
      </c>
      <c r="E3102" s="28" t="s">
        <v>6433</v>
      </c>
      <c r="F3102" s="24">
        <v>41.85</v>
      </c>
    </row>
    <row r="3103" spans="1:6" s="11" customFormat="1" ht="12.75" customHeight="1">
      <c r="A3103" s="36" t="s">
        <v>6057</v>
      </c>
      <c r="B3103" s="36" t="s">
        <v>6058</v>
      </c>
      <c r="C3103" s="37" t="s">
        <v>401</v>
      </c>
      <c r="D3103" s="22">
        <f t="shared" si="48"/>
        <v>145.03122349857375</v>
      </c>
      <c r="E3103" s="28" t="s">
        <v>6433</v>
      </c>
      <c r="F3103" s="24">
        <v>188.12</v>
      </c>
    </row>
    <row r="3104" spans="1:6" s="11" customFormat="1" ht="12.75" customHeight="1">
      <c r="A3104" s="36" t="s">
        <v>6059</v>
      </c>
      <c r="B3104" s="36" t="s">
        <v>6060</v>
      </c>
      <c r="C3104" s="37" t="s">
        <v>401</v>
      </c>
      <c r="D3104" s="22">
        <f t="shared" si="48"/>
        <v>163.74990363117726</v>
      </c>
      <c r="E3104" s="28" t="s">
        <v>6433</v>
      </c>
      <c r="F3104" s="24">
        <v>212.4</v>
      </c>
    </row>
    <row r="3105" spans="1:6" s="11" customFormat="1" ht="12.75" customHeight="1">
      <c r="A3105" s="36" t="s">
        <v>6061</v>
      </c>
      <c r="B3105" s="36" t="s">
        <v>6062</v>
      </c>
      <c r="C3105" s="37" t="s">
        <v>401</v>
      </c>
      <c r="D3105" s="22">
        <f t="shared" si="48"/>
        <v>182.46858376378077</v>
      </c>
      <c r="E3105" s="28" t="s">
        <v>6433</v>
      </c>
      <c r="F3105" s="24">
        <v>236.68</v>
      </c>
    </row>
    <row r="3106" spans="1:6" s="11" customFormat="1" ht="12.75" customHeight="1">
      <c r="A3106" s="36" t="s">
        <v>6063</v>
      </c>
      <c r="B3106" s="36" t="s">
        <v>6064</v>
      </c>
      <c r="C3106" s="37" t="s">
        <v>401</v>
      </c>
      <c r="D3106" s="22">
        <f t="shared" si="48"/>
        <v>565.3997378768021</v>
      </c>
      <c r="E3106" s="28" t="s">
        <v>6433</v>
      </c>
      <c r="F3106" s="24">
        <v>733.38</v>
      </c>
    </row>
    <row r="3107" spans="1:6" s="11" customFormat="1" ht="12.75" customHeight="1">
      <c r="A3107" s="36" t="s">
        <v>6065</v>
      </c>
      <c r="B3107" s="36" t="s">
        <v>6066</v>
      </c>
      <c r="C3107" s="37" t="s">
        <v>6067</v>
      </c>
      <c r="D3107" s="22">
        <f t="shared" si="48"/>
        <v>138.0387017192198</v>
      </c>
      <c r="E3107" s="28" t="s">
        <v>6433</v>
      </c>
      <c r="F3107" s="24">
        <v>179.05</v>
      </c>
    </row>
    <row r="3108" spans="1:6" s="11" customFormat="1" ht="12.75" customHeight="1">
      <c r="A3108" s="36" t="s">
        <v>6068</v>
      </c>
      <c r="B3108" s="36" t="s">
        <v>6069</v>
      </c>
      <c r="C3108" s="37" t="s">
        <v>402</v>
      </c>
      <c r="D3108" s="22">
        <f t="shared" si="48"/>
        <v>2966.479068691697</v>
      </c>
      <c r="E3108" s="28" t="s">
        <v>6433</v>
      </c>
      <c r="F3108" s="24">
        <v>3847.82</v>
      </c>
    </row>
    <row r="3109" spans="1:6" s="11" customFormat="1" ht="12.75" customHeight="1">
      <c r="A3109" s="36" t="s">
        <v>6070</v>
      </c>
      <c r="B3109" s="36" t="s">
        <v>6071</v>
      </c>
      <c r="C3109" s="37" t="s">
        <v>402</v>
      </c>
      <c r="D3109" s="22">
        <f t="shared" si="48"/>
        <v>3140.3438439596025</v>
      </c>
      <c r="E3109" s="28" t="s">
        <v>6433</v>
      </c>
      <c r="F3109" s="24">
        <v>4073.34</v>
      </c>
    </row>
    <row r="3110" spans="1:6" s="11" customFormat="1" ht="12.75" customHeight="1">
      <c r="A3110" s="36" t="s">
        <v>6072</v>
      </c>
      <c r="B3110" s="36" t="s">
        <v>6073</v>
      </c>
      <c r="C3110" s="37" t="s">
        <v>402</v>
      </c>
      <c r="D3110" s="22">
        <f t="shared" si="48"/>
        <v>4267.9438747976255</v>
      </c>
      <c r="E3110" s="28" t="s">
        <v>6433</v>
      </c>
      <c r="F3110" s="24">
        <v>5535.95</v>
      </c>
    </row>
    <row r="3111" spans="1:6" s="11" customFormat="1" ht="12.75" customHeight="1">
      <c r="A3111" s="36" t="s">
        <v>6074</v>
      </c>
      <c r="B3111" s="36" t="s">
        <v>6075</v>
      </c>
      <c r="C3111" s="37" t="s">
        <v>401</v>
      </c>
      <c r="D3111" s="22">
        <f t="shared" si="48"/>
        <v>256.78051036928537</v>
      </c>
      <c r="E3111" s="28" t="s">
        <v>6433</v>
      </c>
      <c r="F3111" s="24">
        <v>333.07</v>
      </c>
    </row>
    <row r="3112" spans="1:6" s="11" customFormat="1" ht="12.75" customHeight="1">
      <c r="A3112" s="36" t="s">
        <v>6076</v>
      </c>
      <c r="B3112" s="36" t="s">
        <v>6077</v>
      </c>
      <c r="C3112" s="37" t="s">
        <v>401</v>
      </c>
      <c r="D3112" s="22">
        <f t="shared" si="48"/>
        <v>7.385706576208466</v>
      </c>
      <c r="E3112" s="28" t="s">
        <v>6433</v>
      </c>
      <c r="F3112" s="24">
        <v>9.58</v>
      </c>
    </row>
    <row r="3113" spans="1:6" s="11" customFormat="1" ht="12.75" customHeight="1">
      <c r="A3113" s="36" t="s">
        <v>6078</v>
      </c>
      <c r="B3113" s="36" t="s">
        <v>6079</v>
      </c>
      <c r="C3113" s="37" t="s">
        <v>286</v>
      </c>
      <c r="D3113" s="22">
        <f t="shared" si="48"/>
        <v>4.617993986585461</v>
      </c>
      <c r="E3113" s="28" t="s">
        <v>6433</v>
      </c>
      <c r="F3113" s="24">
        <v>5.99</v>
      </c>
    </row>
    <row r="3114" spans="1:6" s="11" customFormat="1" ht="12.75" customHeight="1">
      <c r="A3114" s="36" t="s">
        <v>6080</v>
      </c>
      <c r="B3114" s="36" t="s">
        <v>6081</v>
      </c>
      <c r="C3114" s="37" t="s">
        <v>402</v>
      </c>
      <c r="D3114" s="22">
        <f t="shared" si="48"/>
        <v>903.2148639272223</v>
      </c>
      <c r="E3114" s="28" t="s">
        <v>6433</v>
      </c>
      <c r="F3114" s="24">
        <v>1171.56</v>
      </c>
    </row>
    <row r="3115" spans="1:6" s="11" customFormat="1" ht="12.75" customHeight="1">
      <c r="A3115" s="36" t="s">
        <v>6082</v>
      </c>
      <c r="B3115" s="36" t="s">
        <v>6083</v>
      </c>
      <c r="C3115" s="37" t="s">
        <v>285</v>
      </c>
      <c r="D3115" s="22">
        <f t="shared" si="48"/>
        <v>10.25364274150027</v>
      </c>
      <c r="E3115" s="28" t="s">
        <v>6433</v>
      </c>
      <c r="F3115" s="24">
        <v>13.3</v>
      </c>
    </row>
    <row r="3116" spans="1:6" s="11" customFormat="1" ht="12.75" customHeight="1">
      <c r="A3116" s="36" t="s">
        <v>6084</v>
      </c>
      <c r="B3116" s="36" t="s">
        <v>6085</v>
      </c>
      <c r="C3116" s="37" t="s">
        <v>281</v>
      </c>
      <c r="D3116" s="22">
        <f t="shared" si="48"/>
        <v>12.697556086654846</v>
      </c>
      <c r="E3116" s="28" t="s">
        <v>6433</v>
      </c>
      <c r="F3116" s="24">
        <v>16.47</v>
      </c>
    </row>
    <row r="3117" spans="1:6" s="11" customFormat="1" ht="12.75" customHeight="1">
      <c r="A3117" s="36" t="s">
        <v>6086</v>
      </c>
      <c r="B3117" s="36" t="s">
        <v>6087</v>
      </c>
      <c r="C3117" s="37" t="s">
        <v>286</v>
      </c>
      <c r="D3117" s="22">
        <f t="shared" si="48"/>
        <v>256.81905789838873</v>
      </c>
      <c r="E3117" s="28" t="s">
        <v>6433</v>
      </c>
      <c r="F3117" s="24">
        <v>333.12</v>
      </c>
    </row>
    <row r="3118" spans="1:6" s="11" customFormat="1" ht="12.75" customHeight="1">
      <c r="A3118" s="36" t="s">
        <v>6088</v>
      </c>
      <c r="B3118" s="36" t="s">
        <v>6089</v>
      </c>
      <c r="C3118" s="37" t="s">
        <v>286</v>
      </c>
      <c r="D3118" s="22">
        <f t="shared" si="48"/>
        <v>164.1353789222111</v>
      </c>
      <c r="E3118" s="28" t="s">
        <v>6433</v>
      </c>
      <c r="F3118" s="24">
        <v>212.9</v>
      </c>
    </row>
    <row r="3119" spans="1:6" s="11" customFormat="1" ht="12.75" customHeight="1">
      <c r="A3119" s="36" t="s">
        <v>6090</v>
      </c>
      <c r="B3119" s="36" t="s">
        <v>6091</v>
      </c>
      <c r="C3119" s="37" t="s">
        <v>286</v>
      </c>
      <c r="D3119" s="22">
        <f t="shared" si="48"/>
        <v>231.8710970626783</v>
      </c>
      <c r="E3119" s="28" t="s">
        <v>6433</v>
      </c>
      <c r="F3119" s="24">
        <v>300.76</v>
      </c>
    </row>
    <row r="3120" spans="1:6" s="11" customFormat="1" ht="12.75" customHeight="1">
      <c r="A3120" s="36" t="s">
        <v>6092</v>
      </c>
      <c r="B3120" s="36" t="s">
        <v>6093</v>
      </c>
      <c r="C3120" s="37" t="s">
        <v>401</v>
      </c>
      <c r="D3120" s="22">
        <f t="shared" si="48"/>
        <v>11.672191812504819</v>
      </c>
      <c r="E3120" s="28" t="s">
        <v>6433</v>
      </c>
      <c r="F3120" s="24">
        <v>15.14</v>
      </c>
    </row>
    <row r="3121" spans="1:6" s="11" customFormat="1" ht="12.75" customHeight="1">
      <c r="A3121" s="36" t="s">
        <v>6094</v>
      </c>
      <c r="B3121" s="36" t="s">
        <v>6095</v>
      </c>
      <c r="C3121" s="37" t="s">
        <v>281</v>
      </c>
      <c r="D3121" s="22">
        <f t="shared" si="48"/>
        <v>8.996993292729936</v>
      </c>
      <c r="E3121" s="28" t="s">
        <v>6433</v>
      </c>
      <c r="F3121" s="24">
        <v>11.67</v>
      </c>
    </row>
    <row r="3122" spans="1:6" s="11" customFormat="1" ht="12.75" customHeight="1">
      <c r="A3122" s="36" t="s">
        <v>6096</v>
      </c>
      <c r="B3122" s="36" t="s">
        <v>6097</v>
      </c>
      <c r="C3122" s="37" t="s">
        <v>281</v>
      </c>
      <c r="D3122" s="22">
        <f t="shared" si="48"/>
        <v>23.506283247243854</v>
      </c>
      <c r="E3122" s="28" t="s">
        <v>6433</v>
      </c>
      <c r="F3122" s="24">
        <v>30.49</v>
      </c>
    </row>
    <row r="3123" spans="1:6" s="11" customFormat="1" ht="12.75" customHeight="1">
      <c r="A3123" s="36" t="s">
        <v>6098</v>
      </c>
      <c r="B3123" s="36" t="s">
        <v>6099</v>
      </c>
      <c r="C3123" s="37" t="s">
        <v>281</v>
      </c>
      <c r="D3123" s="22">
        <f t="shared" si="48"/>
        <v>12.73610361575823</v>
      </c>
      <c r="E3123" s="28" t="s">
        <v>6433</v>
      </c>
      <c r="F3123" s="24">
        <v>16.52</v>
      </c>
    </row>
    <row r="3124" spans="1:6" s="11" customFormat="1" ht="12.75" customHeight="1">
      <c r="A3124" s="36" t="s">
        <v>6100</v>
      </c>
      <c r="B3124" s="36" t="s">
        <v>6101</v>
      </c>
      <c r="C3124" s="37" t="s">
        <v>281</v>
      </c>
      <c r="D3124" s="22">
        <f t="shared" si="48"/>
        <v>7.354868552925757</v>
      </c>
      <c r="E3124" s="28" t="s">
        <v>6433</v>
      </c>
      <c r="F3124" s="24">
        <v>9.54</v>
      </c>
    </row>
    <row r="3125" spans="1:6" s="11" customFormat="1" ht="12.75" customHeight="1">
      <c r="A3125" s="36" t="s">
        <v>6102</v>
      </c>
      <c r="B3125" s="36" t="s">
        <v>6103</v>
      </c>
      <c r="C3125" s="37" t="s">
        <v>281</v>
      </c>
      <c r="D3125" s="22">
        <f t="shared" si="48"/>
        <v>21.247398041785523</v>
      </c>
      <c r="E3125" s="28" t="s">
        <v>6433</v>
      </c>
      <c r="F3125" s="24">
        <v>27.56</v>
      </c>
    </row>
    <row r="3126" spans="1:6" s="11" customFormat="1" ht="12.75" customHeight="1">
      <c r="A3126" s="36" t="s">
        <v>6104</v>
      </c>
      <c r="B3126" s="36" t="s">
        <v>6105</v>
      </c>
      <c r="C3126" s="37" t="s">
        <v>281</v>
      </c>
      <c r="D3126" s="22">
        <f t="shared" si="48"/>
        <v>11.672191812504819</v>
      </c>
      <c r="E3126" s="28" t="s">
        <v>6433</v>
      </c>
      <c r="F3126" s="24">
        <v>15.14</v>
      </c>
    </row>
    <row r="3127" spans="1:6" s="11" customFormat="1" ht="12.75" customHeight="1">
      <c r="A3127" s="36" t="s">
        <v>6106</v>
      </c>
      <c r="B3127" s="36" t="s">
        <v>6107</v>
      </c>
      <c r="C3127" s="37" t="s">
        <v>281</v>
      </c>
      <c r="D3127" s="22">
        <f t="shared" si="48"/>
        <v>5.111402359108781</v>
      </c>
      <c r="E3127" s="28" t="s">
        <v>6433</v>
      </c>
      <c r="F3127" s="24">
        <v>6.63</v>
      </c>
    </row>
    <row r="3128" spans="1:6" s="11" customFormat="1" ht="12.75" customHeight="1">
      <c r="A3128" s="36" t="s">
        <v>6108</v>
      </c>
      <c r="B3128" s="36" t="s">
        <v>6109</v>
      </c>
      <c r="C3128" s="37" t="s">
        <v>281</v>
      </c>
      <c r="D3128" s="22">
        <f t="shared" si="48"/>
        <v>16.205381235062834</v>
      </c>
      <c r="E3128" s="28" t="s">
        <v>6433</v>
      </c>
      <c r="F3128" s="24">
        <v>21.02</v>
      </c>
    </row>
    <row r="3129" spans="1:6" s="11" customFormat="1" ht="12.75" customHeight="1">
      <c r="A3129" s="36" t="s">
        <v>6110</v>
      </c>
      <c r="B3129" s="36" t="s">
        <v>6111</v>
      </c>
      <c r="C3129" s="37" t="s">
        <v>281</v>
      </c>
      <c r="D3129" s="22">
        <f t="shared" si="48"/>
        <v>10.384704340451778</v>
      </c>
      <c r="E3129" s="28" t="s">
        <v>6433</v>
      </c>
      <c r="F3129" s="24">
        <v>13.47</v>
      </c>
    </row>
    <row r="3130" spans="1:6" s="11" customFormat="1" ht="12.75" customHeight="1">
      <c r="A3130" s="36" t="s">
        <v>6112</v>
      </c>
      <c r="B3130" s="36" t="s">
        <v>6113</v>
      </c>
      <c r="C3130" s="37" t="s">
        <v>281</v>
      </c>
      <c r="D3130" s="22">
        <f t="shared" si="48"/>
        <v>4.348161282861769</v>
      </c>
      <c r="E3130" s="28" t="s">
        <v>6433</v>
      </c>
      <c r="F3130" s="24">
        <v>5.64</v>
      </c>
    </row>
    <row r="3131" spans="1:6" s="11" customFormat="1" ht="12.75" customHeight="1">
      <c r="A3131" s="36" t="s">
        <v>6114</v>
      </c>
      <c r="B3131" s="36" t="s">
        <v>6115</v>
      </c>
      <c r="C3131" s="37" t="s">
        <v>281</v>
      </c>
      <c r="D3131" s="22">
        <f t="shared" si="48"/>
        <v>13.792305913190965</v>
      </c>
      <c r="E3131" s="28" t="s">
        <v>6433</v>
      </c>
      <c r="F3131" s="24">
        <v>17.89</v>
      </c>
    </row>
    <row r="3132" spans="1:6" s="11" customFormat="1" ht="12.75" customHeight="1">
      <c r="A3132" s="36" t="s">
        <v>6116</v>
      </c>
      <c r="B3132" s="36" t="s">
        <v>6117</v>
      </c>
      <c r="C3132" s="37" t="s">
        <v>281</v>
      </c>
      <c r="D3132" s="22">
        <f t="shared" si="48"/>
        <v>11.109397887595406</v>
      </c>
      <c r="E3132" s="28" t="s">
        <v>6433</v>
      </c>
      <c r="F3132" s="24">
        <v>14.41</v>
      </c>
    </row>
    <row r="3133" spans="1:6" s="11" customFormat="1" ht="12.75" customHeight="1">
      <c r="A3133" s="36" t="s">
        <v>6118</v>
      </c>
      <c r="B3133" s="36" t="s">
        <v>6119</v>
      </c>
      <c r="C3133" s="37" t="s">
        <v>286</v>
      </c>
      <c r="D3133" s="22">
        <f t="shared" si="48"/>
        <v>8.364813815434431</v>
      </c>
      <c r="E3133" s="28" t="s">
        <v>6433</v>
      </c>
      <c r="F3133" s="24">
        <v>10.85</v>
      </c>
    </row>
    <row r="3134" spans="1:6" s="11" customFormat="1" ht="12.75" customHeight="1">
      <c r="A3134" s="36" t="s">
        <v>6120</v>
      </c>
      <c r="B3134" s="36" t="s">
        <v>6121</v>
      </c>
      <c r="C3134" s="37" t="s">
        <v>286</v>
      </c>
      <c r="D3134" s="22">
        <f t="shared" si="48"/>
        <v>10.338447305527717</v>
      </c>
      <c r="E3134" s="28" t="s">
        <v>6433</v>
      </c>
      <c r="F3134" s="24">
        <v>13.41</v>
      </c>
    </row>
    <row r="3135" spans="1:6" s="11" customFormat="1" ht="12.75" customHeight="1">
      <c r="A3135" s="36" t="s">
        <v>6122</v>
      </c>
      <c r="B3135" s="36" t="s">
        <v>6123</v>
      </c>
      <c r="C3135" s="37" t="s">
        <v>286</v>
      </c>
      <c r="D3135" s="22">
        <f t="shared" si="48"/>
        <v>11.91889599876648</v>
      </c>
      <c r="E3135" s="28" t="s">
        <v>6433</v>
      </c>
      <c r="F3135" s="24">
        <v>15.46</v>
      </c>
    </row>
    <row r="3136" spans="1:6" s="11" customFormat="1" ht="12.75" customHeight="1">
      <c r="A3136" s="36" t="s">
        <v>6124</v>
      </c>
      <c r="B3136" s="36" t="s">
        <v>6125</v>
      </c>
      <c r="C3136" s="37" t="s">
        <v>286</v>
      </c>
      <c r="D3136" s="22">
        <f t="shared" si="48"/>
        <v>14.146943180942104</v>
      </c>
      <c r="E3136" s="28" t="s">
        <v>6433</v>
      </c>
      <c r="F3136" s="24">
        <v>18.35</v>
      </c>
    </row>
    <row r="3137" spans="1:6" s="11" customFormat="1" ht="12.75" customHeight="1">
      <c r="A3137" s="36" t="s">
        <v>6126</v>
      </c>
      <c r="B3137" s="36" t="s">
        <v>6127</v>
      </c>
      <c r="C3137" s="37" t="s">
        <v>286</v>
      </c>
      <c r="D3137" s="22">
        <f t="shared" si="48"/>
        <v>19.104155423637348</v>
      </c>
      <c r="E3137" s="28" t="s">
        <v>6433</v>
      </c>
      <c r="F3137" s="24">
        <v>24.78</v>
      </c>
    </row>
    <row r="3138" spans="1:6" s="11" customFormat="1" ht="12.75" customHeight="1">
      <c r="A3138" s="36" t="s">
        <v>6128</v>
      </c>
      <c r="B3138" s="36" t="s">
        <v>6129</v>
      </c>
      <c r="C3138" s="37" t="s">
        <v>281</v>
      </c>
      <c r="D3138" s="22">
        <f t="shared" si="48"/>
        <v>214.78683216405832</v>
      </c>
      <c r="E3138" s="28" t="s">
        <v>6433</v>
      </c>
      <c r="F3138" s="24">
        <v>278.6</v>
      </c>
    </row>
    <row r="3139" spans="1:6" s="11" customFormat="1" ht="12.75" customHeight="1">
      <c r="A3139" s="36" t="s">
        <v>6130</v>
      </c>
      <c r="B3139" s="36" t="s">
        <v>6131</v>
      </c>
      <c r="C3139" s="37" t="s">
        <v>281</v>
      </c>
      <c r="D3139" s="22">
        <f t="shared" si="48"/>
        <v>48.338601495644134</v>
      </c>
      <c r="E3139" s="28" t="s">
        <v>6433</v>
      </c>
      <c r="F3139" s="24">
        <v>62.7</v>
      </c>
    </row>
    <row r="3140" spans="1:6" s="11" customFormat="1" ht="12.75" customHeight="1">
      <c r="A3140" s="36" t="s">
        <v>6132</v>
      </c>
      <c r="B3140" s="36" t="s">
        <v>6133</v>
      </c>
      <c r="C3140" s="37" t="s">
        <v>281</v>
      </c>
      <c r="D3140" s="22">
        <f t="shared" si="48"/>
        <v>19.620692313622698</v>
      </c>
      <c r="E3140" s="28" t="s">
        <v>6433</v>
      </c>
      <c r="F3140" s="24">
        <v>25.45</v>
      </c>
    </row>
    <row r="3141" spans="1:6" s="11" customFormat="1" ht="12.75" customHeight="1">
      <c r="A3141" s="36" t="s">
        <v>6134</v>
      </c>
      <c r="B3141" s="36" t="s">
        <v>6135</v>
      </c>
      <c r="C3141" s="37" t="s">
        <v>281</v>
      </c>
      <c r="D3141" s="22">
        <f t="shared" si="48"/>
        <v>14.123814663480072</v>
      </c>
      <c r="E3141" s="28" t="s">
        <v>6433</v>
      </c>
      <c r="F3141" s="24">
        <v>18.32</v>
      </c>
    </row>
    <row r="3142" spans="1:6" s="11" customFormat="1" ht="12.75" customHeight="1">
      <c r="A3142" s="36" t="s">
        <v>6136</v>
      </c>
      <c r="B3142" s="36" t="s">
        <v>6137</v>
      </c>
      <c r="C3142" s="37" t="s">
        <v>281</v>
      </c>
      <c r="D3142" s="22">
        <f t="shared" si="48"/>
        <v>18.086500655307997</v>
      </c>
      <c r="E3142" s="28" t="s">
        <v>6433</v>
      </c>
      <c r="F3142" s="24">
        <v>23.46</v>
      </c>
    </row>
    <row r="3143" spans="1:6" s="11" customFormat="1" ht="12.75" customHeight="1">
      <c r="A3143" s="36" t="s">
        <v>6138</v>
      </c>
      <c r="B3143" s="36" t="s">
        <v>6139</v>
      </c>
      <c r="C3143" s="37" t="s">
        <v>281</v>
      </c>
      <c r="D3143" s="22">
        <f t="shared" si="48"/>
        <v>8.449618379461878</v>
      </c>
      <c r="E3143" s="28" t="s">
        <v>6433</v>
      </c>
      <c r="F3143" s="24">
        <v>10.96</v>
      </c>
    </row>
    <row r="3144" spans="1:6" s="11" customFormat="1" ht="12.75" customHeight="1">
      <c r="A3144" s="36" t="s">
        <v>6140</v>
      </c>
      <c r="B3144" s="36" t="s">
        <v>6141</v>
      </c>
      <c r="C3144" s="37" t="s">
        <v>281</v>
      </c>
      <c r="D3144" s="22">
        <f t="shared" si="48"/>
        <v>5.442911109397888</v>
      </c>
      <c r="E3144" s="28" t="s">
        <v>6433</v>
      </c>
      <c r="F3144" s="24">
        <v>7.06</v>
      </c>
    </row>
    <row r="3145" spans="1:6" s="11" customFormat="1" ht="12.75" customHeight="1">
      <c r="A3145" s="36" t="s">
        <v>6142</v>
      </c>
      <c r="B3145" s="36" t="s">
        <v>6143</v>
      </c>
      <c r="C3145" s="37" t="s">
        <v>281</v>
      </c>
      <c r="D3145" s="22">
        <f aca="true" t="shared" si="49" ref="D3145:D3208">F3145/$F$5</f>
        <v>13.645825302598103</v>
      </c>
      <c r="E3145" s="28" t="s">
        <v>6433</v>
      </c>
      <c r="F3145" s="24">
        <v>17.7</v>
      </c>
    </row>
    <row r="3146" spans="1:6" s="11" customFormat="1" ht="12.75" customHeight="1">
      <c r="A3146" s="36" t="s">
        <v>6144</v>
      </c>
      <c r="B3146" s="36" t="s">
        <v>6145</v>
      </c>
      <c r="C3146" s="37" t="s">
        <v>6067</v>
      </c>
      <c r="D3146" s="22">
        <f t="shared" si="49"/>
        <v>61.17492868707116</v>
      </c>
      <c r="E3146" s="28" t="s">
        <v>6433</v>
      </c>
      <c r="F3146" s="24">
        <v>79.35</v>
      </c>
    </row>
    <row r="3147" spans="1:6" s="11" customFormat="1" ht="12.75" customHeight="1">
      <c r="A3147" s="36" t="s">
        <v>6146</v>
      </c>
      <c r="B3147" s="36" t="s">
        <v>6147</v>
      </c>
      <c r="C3147" s="37" t="s">
        <v>6067</v>
      </c>
      <c r="D3147" s="22">
        <f t="shared" si="49"/>
        <v>102.6674890139542</v>
      </c>
      <c r="E3147" s="28" t="s">
        <v>6433</v>
      </c>
      <c r="F3147" s="24">
        <v>133.17</v>
      </c>
    </row>
    <row r="3148" spans="1:6" s="11" customFormat="1" ht="12.75" customHeight="1">
      <c r="A3148" s="36" t="s">
        <v>6148</v>
      </c>
      <c r="B3148" s="36" t="s">
        <v>6149</v>
      </c>
      <c r="C3148" s="37" t="s">
        <v>401</v>
      </c>
      <c r="D3148" s="22">
        <f t="shared" si="49"/>
        <v>12.659008557551463</v>
      </c>
      <c r="E3148" s="28" t="s">
        <v>6433</v>
      </c>
      <c r="F3148" s="24">
        <v>16.42</v>
      </c>
    </row>
    <row r="3149" spans="1:6" s="11" customFormat="1" ht="12.75" customHeight="1">
      <c r="A3149" s="36" t="s">
        <v>6150</v>
      </c>
      <c r="B3149" s="36" t="s">
        <v>6151</v>
      </c>
      <c r="C3149" s="37" t="s">
        <v>401</v>
      </c>
      <c r="D3149" s="22">
        <f t="shared" si="49"/>
        <v>75.25248631562717</v>
      </c>
      <c r="E3149" s="28" t="s">
        <v>6433</v>
      </c>
      <c r="F3149" s="24">
        <v>97.61</v>
      </c>
    </row>
    <row r="3150" spans="1:6" s="11" customFormat="1" ht="12.75" customHeight="1">
      <c r="A3150" s="36" t="s">
        <v>6152</v>
      </c>
      <c r="B3150" s="36" t="s">
        <v>6153</v>
      </c>
      <c r="C3150" s="37" t="s">
        <v>401</v>
      </c>
      <c r="D3150" s="22">
        <f t="shared" si="49"/>
        <v>8.811965153033691</v>
      </c>
      <c r="E3150" s="28" t="s">
        <v>6433</v>
      </c>
      <c r="F3150" s="24">
        <v>11.43</v>
      </c>
    </row>
    <row r="3151" spans="1:6" s="11" customFormat="1" ht="12.75" customHeight="1">
      <c r="A3151" s="36" t="s">
        <v>6154</v>
      </c>
      <c r="B3151" s="36" t="s">
        <v>6155</v>
      </c>
      <c r="C3151" s="37" t="s">
        <v>401</v>
      </c>
      <c r="D3151" s="22">
        <f t="shared" si="49"/>
        <v>12.78236065068229</v>
      </c>
      <c r="E3151" s="28" t="s">
        <v>6433</v>
      </c>
      <c r="F3151" s="24">
        <v>16.58</v>
      </c>
    </row>
    <row r="3152" spans="1:6" s="11" customFormat="1" ht="12.75" customHeight="1">
      <c r="A3152" s="36" t="s">
        <v>6156</v>
      </c>
      <c r="B3152" s="36" t="s">
        <v>6157</v>
      </c>
      <c r="C3152" s="37" t="s">
        <v>401</v>
      </c>
      <c r="D3152" s="22">
        <f t="shared" si="49"/>
        <v>13.869400971397733</v>
      </c>
      <c r="E3152" s="28" t="s">
        <v>6433</v>
      </c>
      <c r="F3152" s="24">
        <v>17.99</v>
      </c>
    </row>
    <row r="3153" spans="1:6" s="11" customFormat="1" ht="12.75" customHeight="1">
      <c r="A3153" s="36" t="s">
        <v>6158</v>
      </c>
      <c r="B3153" s="36" t="s">
        <v>6159</v>
      </c>
      <c r="C3153" s="37" t="s">
        <v>401</v>
      </c>
      <c r="D3153" s="22">
        <f t="shared" si="49"/>
        <v>4.887826690309152</v>
      </c>
      <c r="E3153" s="28" t="s">
        <v>6433</v>
      </c>
      <c r="F3153" s="24">
        <v>6.34</v>
      </c>
    </row>
    <row r="3154" spans="1:6" s="11" customFormat="1" ht="12.75" customHeight="1">
      <c r="A3154" s="36" t="s">
        <v>6160</v>
      </c>
      <c r="B3154" s="36" t="s">
        <v>6161</v>
      </c>
      <c r="C3154" s="37" t="s">
        <v>401</v>
      </c>
      <c r="D3154" s="22">
        <f t="shared" si="49"/>
        <v>30.614447613907952</v>
      </c>
      <c r="E3154" s="28" t="s">
        <v>6433</v>
      </c>
      <c r="F3154" s="24">
        <v>39.71</v>
      </c>
    </row>
    <row r="3155" spans="1:6" s="11" customFormat="1" ht="12.75" customHeight="1">
      <c r="A3155" s="36" t="s">
        <v>6162</v>
      </c>
      <c r="B3155" s="36" t="s">
        <v>6163</v>
      </c>
      <c r="C3155" s="37" t="s">
        <v>401</v>
      </c>
      <c r="D3155" s="22">
        <f t="shared" si="49"/>
        <v>31.5318788065685</v>
      </c>
      <c r="E3155" s="28" t="s">
        <v>6433</v>
      </c>
      <c r="F3155" s="24">
        <v>40.9</v>
      </c>
    </row>
    <row r="3156" spans="1:6" s="11" customFormat="1" ht="12.75" customHeight="1">
      <c r="A3156" s="36" t="s">
        <v>6164</v>
      </c>
      <c r="B3156" s="36" t="s">
        <v>6165</v>
      </c>
      <c r="C3156" s="37" t="s">
        <v>401</v>
      </c>
      <c r="D3156" s="22">
        <f t="shared" si="49"/>
        <v>20.5535425179246</v>
      </c>
      <c r="E3156" s="28" t="s">
        <v>6433</v>
      </c>
      <c r="F3156" s="24">
        <v>26.66</v>
      </c>
    </row>
    <row r="3157" spans="1:6" s="11" customFormat="1" ht="12.75" customHeight="1">
      <c r="A3157" s="36" t="s">
        <v>6166</v>
      </c>
      <c r="B3157" s="36" t="s">
        <v>6167</v>
      </c>
      <c r="C3157" s="37" t="s">
        <v>401</v>
      </c>
      <c r="D3157" s="22">
        <f t="shared" si="49"/>
        <v>20.568961529565957</v>
      </c>
      <c r="E3157" s="28" t="s">
        <v>6433</v>
      </c>
      <c r="F3157" s="24">
        <v>26.68</v>
      </c>
    </row>
    <row r="3158" spans="1:6" s="11" customFormat="1" ht="12.75" customHeight="1">
      <c r="A3158" s="36" t="s">
        <v>6168</v>
      </c>
      <c r="B3158" s="36" t="s">
        <v>6169</v>
      </c>
      <c r="C3158" s="37" t="s">
        <v>401</v>
      </c>
      <c r="D3158" s="22">
        <f t="shared" si="49"/>
        <v>21.879577519081028</v>
      </c>
      <c r="E3158" s="28" t="s">
        <v>6433</v>
      </c>
      <c r="F3158" s="24">
        <v>28.38</v>
      </c>
    </row>
    <row r="3159" spans="1:6" s="11" customFormat="1" ht="12.75" customHeight="1">
      <c r="A3159" s="36" t="s">
        <v>6170</v>
      </c>
      <c r="B3159" s="36" t="s">
        <v>6171</v>
      </c>
      <c r="C3159" s="37" t="s">
        <v>401</v>
      </c>
      <c r="D3159" s="22">
        <f t="shared" si="49"/>
        <v>36.99020892760774</v>
      </c>
      <c r="E3159" s="28" t="s">
        <v>6433</v>
      </c>
      <c r="F3159" s="24">
        <v>47.98</v>
      </c>
    </row>
    <row r="3160" spans="1:6" s="11" customFormat="1" ht="12.75" customHeight="1">
      <c r="A3160" s="36" t="s">
        <v>6172</v>
      </c>
      <c r="B3160" s="36" t="s">
        <v>6173</v>
      </c>
      <c r="C3160" s="37" t="s">
        <v>401</v>
      </c>
      <c r="D3160" s="22">
        <f t="shared" si="49"/>
        <v>25.610978336288646</v>
      </c>
      <c r="E3160" s="28" t="s">
        <v>6433</v>
      </c>
      <c r="F3160" s="24">
        <v>33.22</v>
      </c>
    </row>
    <row r="3161" spans="1:6" s="11" customFormat="1" ht="12.75" customHeight="1">
      <c r="A3161" s="36" t="s">
        <v>6174</v>
      </c>
      <c r="B3161" s="36" t="s">
        <v>6175</v>
      </c>
      <c r="C3161" s="37" t="s">
        <v>401</v>
      </c>
      <c r="D3161" s="22">
        <f t="shared" si="49"/>
        <v>29.51969778737183</v>
      </c>
      <c r="E3161" s="28" t="s">
        <v>6433</v>
      </c>
      <c r="F3161" s="24">
        <v>38.29</v>
      </c>
    </row>
    <row r="3162" spans="1:6" s="11" customFormat="1" ht="12.75" customHeight="1">
      <c r="A3162" s="36" t="s">
        <v>6176</v>
      </c>
      <c r="B3162" s="36" t="s">
        <v>6177</v>
      </c>
      <c r="C3162" s="37" t="s">
        <v>401</v>
      </c>
      <c r="D3162" s="22">
        <f t="shared" si="49"/>
        <v>22.904941793231057</v>
      </c>
      <c r="E3162" s="28" t="s">
        <v>6433</v>
      </c>
      <c r="F3162" s="24">
        <v>29.71</v>
      </c>
    </row>
    <row r="3163" spans="1:6" s="11" customFormat="1" ht="12.75" customHeight="1">
      <c r="A3163" s="36" t="s">
        <v>6178</v>
      </c>
      <c r="B3163" s="36" t="s">
        <v>6179</v>
      </c>
      <c r="C3163" s="37" t="s">
        <v>401</v>
      </c>
      <c r="D3163" s="22">
        <f t="shared" si="49"/>
        <v>46.249325418240694</v>
      </c>
      <c r="E3163" s="28" t="s">
        <v>6433</v>
      </c>
      <c r="F3163" s="24">
        <v>59.99</v>
      </c>
    </row>
    <row r="3164" spans="1:6" s="11" customFormat="1" ht="12.75" customHeight="1">
      <c r="A3164" s="36" t="s">
        <v>6180</v>
      </c>
      <c r="B3164" s="36" t="s">
        <v>6181</v>
      </c>
      <c r="C3164" s="37" t="s">
        <v>401</v>
      </c>
      <c r="D3164" s="22">
        <f t="shared" si="49"/>
        <v>55.10754760619845</v>
      </c>
      <c r="E3164" s="28" t="s">
        <v>6433</v>
      </c>
      <c r="F3164" s="24">
        <v>71.48</v>
      </c>
    </row>
    <row r="3165" spans="1:6" s="11" customFormat="1" ht="12.75" customHeight="1">
      <c r="A3165" s="36" t="s">
        <v>6182</v>
      </c>
      <c r="B3165" s="36" t="s">
        <v>6183</v>
      </c>
      <c r="C3165" s="37" t="s">
        <v>401</v>
      </c>
      <c r="D3165" s="22">
        <f t="shared" si="49"/>
        <v>33.166294040552</v>
      </c>
      <c r="E3165" s="28" t="s">
        <v>6433</v>
      </c>
      <c r="F3165" s="24">
        <v>43.02</v>
      </c>
    </row>
    <row r="3166" spans="1:6" s="11" customFormat="1" ht="12.75" customHeight="1">
      <c r="A3166" s="36" t="s">
        <v>6184</v>
      </c>
      <c r="B3166" s="36" t="s">
        <v>6185</v>
      </c>
      <c r="C3166" s="37" t="s">
        <v>401</v>
      </c>
      <c r="D3166" s="22">
        <f t="shared" si="49"/>
        <v>59.07023359802638</v>
      </c>
      <c r="E3166" s="28" t="s">
        <v>6433</v>
      </c>
      <c r="F3166" s="24">
        <v>76.62</v>
      </c>
    </row>
    <row r="3167" spans="1:6" s="11" customFormat="1" ht="12.75" customHeight="1">
      <c r="A3167" s="36" t="s">
        <v>6186</v>
      </c>
      <c r="B3167" s="36" t="s">
        <v>6187</v>
      </c>
      <c r="C3167" s="37" t="s">
        <v>401</v>
      </c>
      <c r="D3167" s="22">
        <f t="shared" si="49"/>
        <v>101.03307377997072</v>
      </c>
      <c r="E3167" s="28" t="s">
        <v>6433</v>
      </c>
      <c r="F3167" s="24">
        <v>131.05</v>
      </c>
    </row>
    <row r="3168" spans="1:6" s="11" customFormat="1" ht="12.75" customHeight="1">
      <c r="A3168" s="36" t="s">
        <v>6188</v>
      </c>
      <c r="B3168" s="36" t="s">
        <v>6189</v>
      </c>
      <c r="C3168" s="37" t="s">
        <v>401</v>
      </c>
      <c r="D3168" s="22">
        <f t="shared" si="49"/>
        <v>67.79739418703261</v>
      </c>
      <c r="E3168" s="28" t="s">
        <v>6433</v>
      </c>
      <c r="F3168" s="24">
        <v>87.94</v>
      </c>
    </row>
    <row r="3169" spans="1:6" s="11" customFormat="1" ht="12.75" customHeight="1">
      <c r="A3169" s="36" t="s">
        <v>6190</v>
      </c>
      <c r="B3169" s="36" t="s">
        <v>6191</v>
      </c>
      <c r="C3169" s="37" t="s">
        <v>6067</v>
      </c>
      <c r="D3169" s="22">
        <f t="shared" si="49"/>
        <v>150.89815742810885</v>
      </c>
      <c r="E3169" s="28" t="s">
        <v>6433</v>
      </c>
      <c r="F3169" s="24">
        <v>195.73</v>
      </c>
    </row>
    <row r="3170" spans="1:6" s="11" customFormat="1" ht="12.75" customHeight="1">
      <c r="A3170" s="36" t="s">
        <v>6192</v>
      </c>
      <c r="B3170" s="36" t="s">
        <v>6193</v>
      </c>
      <c r="C3170" s="37" t="s">
        <v>281</v>
      </c>
      <c r="D3170" s="22">
        <f t="shared" si="49"/>
        <v>20.399352401511067</v>
      </c>
      <c r="E3170" s="28" t="s">
        <v>6433</v>
      </c>
      <c r="F3170" s="24">
        <v>26.46</v>
      </c>
    </row>
    <row r="3171" spans="1:6" s="11" customFormat="1" ht="12.75" customHeight="1">
      <c r="A3171" s="36" t="s">
        <v>6194</v>
      </c>
      <c r="B3171" s="36" t="s">
        <v>6195</v>
      </c>
      <c r="C3171" s="37" t="s">
        <v>401</v>
      </c>
      <c r="D3171" s="22">
        <f t="shared" si="49"/>
        <v>1.7500578212936553</v>
      </c>
      <c r="E3171" s="28" t="s">
        <v>6433</v>
      </c>
      <c r="F3171" s="24">
        <v>2.27</v>
      </c>
    </row>
    <row r="3172" spans="1:6" s="11" customFormat="1" ht="12.75" customHeight="1">
      <c r="A3172" s="36" t="s">
        <v>6196</v>
      </c>
      <c r="B3172" s="36" t="s">
        <v>6197</v>
      </c>
      <c r="C3172" s="37" t="s">
        <v>402</v>
      </c>
      <c r="D3172" s="22">
        <f t="shared" si="49"/>
        <v>204.00123352093132</v>
      </c>
      <c r="E3172" s="28" t="s">
        <v>6433</v>
      </c>
      <c r="F3172" s="24">
        <v>264.61</v>
      </c>
    </row>
    <row r="3173" spans="1:6" s="11" customFormat="1" ht="12.75" customHeight="1">
      <c r="A3173" s="36" t="s">
        <v>6198</v>
      </c>
      <c r="B3173" s="36" t="s">
        <v>6199</v>
      </c>
      <c r="C3173" s="37" t="s">
        <v>402</v>
      </c>
      <c r="D3173" s="22">
        <f t="shared" si="49"/>
        <v>70.28756456711126</v>
      </c>
      <c r="E3173" s="28" t="s">
        <v>6433</v>
      </c>
      <c r="F3173" s="24">
        <v>91.17</v>
      </c>
    </row>
    <row r="3174" spans="1:6" s="11" customFormat="1" ht="12.75" customHeight="1">
      <c r="A3174" s="36" t="s">
        <v>6200</v>
      </c>
      <c r="B3174" s="36" t="s">
        <v>626</v>
      </c>
      <c r="C3174" s="37" t="s">
        <v>537</v>
      </c>
      <c r="D3174" s="22">
        <f t="shared" si="49"/>
        <v>366.35571659856606</v>
      </c>
      <c r="E3174" s="28" t="s">
        <v>6433</v>
      </c>
      <c r="F3174" s="24">
        <v>475.2</v>
      </c>
    </row>
    <row r="3175" spans="1:6" s="11" customFormat="1" ht="12.75" customHeight="1">
      <c r="A3175" s="36" t="s">
        <v>6201</v>
      </c>
      <c r="B3175" s="36" t="s">
        <v>6202</v>
      </c>
      <c r="C3175" s="37" t="s">
        <v>401</v>
      </c>
      <c r="D3175" s="22">
        <f t="shared" si="49"/>
        <v>60.6275537738031</v>
      </c>
      <c r="E3175" s="28" t="s">
        <v>6433</v>
      </c>
      <c r="F3175" s="24">
        <v>78.64</v>
      </c>
    </row>
    <row r="3176" spans="1:6" s="11" customFormat="1" ht="12.75" customHeight="1">
      <c r="A3176" s="36" t="s">
        <v>6203</v>
      </c>
      <c r="B3176" s="36" t="s">
        <v>6204</v>
      </c>
      <c r="C3176" s="37" t="s">
        <v>285</v>
      </c>
      <c r="D3176" s="22">
        <f t="shared" si="49"/>
        <v>18.109629172770024</v>
      </c>
      <c r="E3176" s="28" t="s">
        <v>6433</v>
      </c>
      <c r="F3176" s="24">
        <v>23.49</v>
      </c>
    </row>
    <row r="3177" spans="1:6" s="11" customFormat="1" ht="12.75" customHeight="1">
      <c r="A3177" s="36" t="s">
        <v>6205</v>
      </c>
      <c r="B3177" s="36" t="s">
        <v>6206</v>
      </c>
      <c r="C3177" s="37" t="s">
        <v>286</v>
      </c>
      <c r="D3177" s="22">
        <f t="shared" si="49"/>
        <v>72.15326497571506</v>
      </c>
      <c r="E3177" s="28" t="s">
        <v>6433</v>
      </c>
      <c r="F3177" s="24">
        <v>93.59</v>
      </c>
    </row>
    <row r="3178" spans="1:6" s="11" customFormat="1" ht="12.75" customHeight="1">
      <c r="A3178" s="36" t="s">
        <v>6207</v>
      </c>
      <c r="B3178" s="36" t="s">
        <v>6208</v>
      </c>
      <c r="C3178" s="37" t="s">
        <v>401</v>
      </c>
      <c r="D3178" s="22">
        <f t="shared" si="49"/>
        <v>45.4475368128903</v>
      </c>
      <c r="E3178" s="28" t="s">
        <v>6433</v>
      </c>
      <c r="F3178" s="24">
        <v>58.95</v>
      </c>
    </row>
    <row r="3179" spans="1:6" s="11" customFormat="1" ht="12.75" customHeight="1">
      <c r="A3179" s="36" t="s">
        <v>6209</v>
      </c>
      <c r="B3179" s="36" t="s">
        <v>6210</v>
      </c>
      <c r="C3179" s="37" t="s">
        <v>401</v>
      </c>
      <c r="D3179" s="22">
        <f t="shared" si="49"/>
        <v>57.4897849047876</v>
      </c>
      <c r="E3179" s="28" t="s">
        <v>6433</v>
      </c>
      <c r="F3179" s="24">
        <v>74.57</v>
      </c>
    </row>
    <row r="3180" spans="1:6" s="11" customFormat="1" ht="12.75" customHeight="1">
      <c r="A3180" s="36" t="s">
        <v>6211</v>
      </c>
      <c r="B3180" s="36" t="s">
        <v>6212</v>
      </c>
      <c r="C3180" s="37" t="s">
        <v>401</v>
      </c>
      <c r="D3180" s="22">
        <f t="shared" si="49"/>
        <v>53.0876570811811</v>
      </c>
      <c r="E3180" s="28" t="s">
        <v>6433</v>
      </c>
      <c r="F3180" s="24">
        <v>68.86</v>
      </c>
    </row>
    <row r="3181" spans="1:6" s="11" customFormat="1" ht="12.75" customHeight="1">
      <c r="A3181" s="36" t="s">
        <v>6213</v>
      </c>
      <c r="B3181" s="36" t="s">
        <v>6214</v>
      </c>
      <c r="C3181" s="37" t="s">
        <v>286</v>
      </c>
      <c r="D3181" s="22">
        <f t="shared" si="49"/>
        <v>62.2311309845039</v>
      </c>
      <c r="E3181" s="28" t="s">
        <v>6433</v>
      </c>
      <c r="F3181" s="24">
        <v>80.72</v>
      </c>
    </row>
    <row r="3182" spans="1:6" s="11" customFormat="1" ht="12.75" customHeight="1">
      <c r="A3182" s="36" t="s">
        <v>261</v>
      </c>
      <c r="B3182" s="36" t="s">
        <v>6215</v>
      </c>
      <c r="C3182" s="37" t="s">
        <v>401</v>
      </c>
      <c r="D3182" s="22">
        <f t="shared" si="49"/>
        <v>34.06059671575052</v>
      </c>
      <c r="E3182" s="28" t="s">
        <v>6433</v>
      </c>
      <c r="F3182" s="24">
        <v>44.18</v>
      </c>
    </row>
    <row r="3183" spans="1:6" s="11" customFormat="1" ht="12.75" customHeight="1">
      <c r="A3183" s="36" t="s">
        <v>6216</v>
      </c>
      <c r="B3183" s="36" t="s">
        <v>4741</v>
      </c>
      <c r="C3183" s="37" t="s">
        <v>401</v>
      </c>
      <c r="D3183" s="22">
        <f t="shared" si="49"/>
        <v>10.662246549996146</v>
      </c>
      <c r="E3183" s="28" t="s">
        <v>6433</v>
      </c>
      <c r="F3183" s="24">
        <v>13.83</v>
      </c>
    </row>
    <row r="3184" spans="1:6" s="11" customFormat="1" ht="12.75" customHeight="1">
      <c r="A3184" s="36" t="s">
        <v>259</v>
      </c>
      <c r="B3184" s="36" t="s">
        <v>4748</v>
      </c>
      <c r="C3184" s="37" t="s">
        <v>401</v>
      </c>
      <c r="D3184" s="22">
        <f t="shared" si="49"/>
        <v>2.1740806414308844</v>
      </c>
      <c r="E3184" s="28" t="s">
        <v>6433</v>
      </c>
      <c r="F3184" s="24">
        <v>2.82</v>
      </c>
    </row>
    <row r="3185" spans="1:6" s="11" customFormat="1" ht="12.75" customHeight="1">
      <c r="A3185" s="36" t="s">
        <v>6217</v>
      </c>
      <c r="B3185" s="36" t="s">
        <v>4771</v>
      </c>
      <c r="C3185" s="37" t="s">
        <v>401</v>
      </c>
      <c r="D3185" s="22">
        <f t="shared" si="49"/>
        <v>10.623699020892762</v>
      </c>
      <c r="E3185" s="28" t="s">
        <v>6433</v>
      </c>
      <c r="F3185" s="24">
        <v>13.78</v>
      </c>
    </row>
    <row r="3186" spans="1:6" s="11" customFormat="1" ht="12.75" customHeight="1">
      <c r="A3186" s="36" t="s">
        <v>260</v>
      </c>
      <c r="B3186" s="36" t="s">
        <v>4773</v>
      </c>
      <c r="C3186" s="37" t="s">
        <v>401</v>
      </c>
      <c r="D3186" s="22">
        <f t="shared" si="49"/>
        <v>16.06661013029065</v>
      </c>
      <c r="E3186" s="28" t="s">
        <v>6433</v>
      </c>
      <c r="F3186" s="24">
        <v>20.84</v>
      </c>
    </row>
    <row r="3187" spans="1:6" s="11" customFormat="1" ht="12.75" customHeight="1">
      <c r="A3187" s="36" t="s">
        <v>6218</v>
      </c>
      <c r="B3187" s="36" t="s">
        <v>4746</v>
      </c>
      <c r="C3187" s="37" t="s">
        <v>401</v>
      </c>
      <c r="D3187" s="22">
        <f t="shared" si="49"/>
        <v>18.849741731555007</v>
      </c>
      <c r="E3187" s="28" t="s">
        <v>6433</v>
      </c>
      <c r="F3187" s="24">
        <v>24.45</v>
      </c>
    </row>
    <row r="3188" spans="1:6" s="11" customFormat="1" ht="12.75" customHeight="1">
      <c r="A3188" s="36" t="s">
        <v>6219</v>
      </c>
      <c r="B3188" s="36" t="s">
        <v>4775</v>
      </c>
      <c r="C3188" s="37" t="s">
        <v>401</v>
      </c>
      <c r="D3188" s="22">
        <f t="shared" si="49"/>
        <v>43.088428031763165</v>
      </c>
      <c r="E3188" s="28" t="s">
        <v>6433</v>
      </c>
      <c r="F3188" s="24">
        <v>55.89</v>
      </c>
    </row>
    <row r="3189" spans="1:6" s="11" customFormat="1" ht="12.75" customHeight="1">
      <c r="A3189" s="36" t="s">
        <v>6220</v>
      </c>
      <c r="B3189" s="36" t="s">
        <v>6221</v>
      </c>
      <c r="C3189" s="37" t="s">
        <v>281</v>
      </c>
      <c r="D3189" s="22">
        <f t="shared" si="49"/>
        <v>108.97386477526791</v>
      </c>
      <c r="E3189" s="28" t="s">
        <v>6433</v>
      </c>
      <c r="F3189" s="24">
        <v>141.35</v>
      </c>
    </row>
    <row r="3190" spans="1:6" s="11" customFormat="1" ht="12.75" customHeight="1">
      <c r="A3190" s="36" t="s">
        <v>6222</v>
      </c>
      <c r="B3190" s="36" t="s">
        <v>4777</v>
      </c>
      <c r="C3190" s="37" t="s">
        <v>401</v>
      </c>
      <c r="D3190" s="22">
        <f t="shared" si="49"/>
        <v>45.139156580063215</v>
      </c>
      <c r="E3190" s="28" t="s">
        <v>6433</v>
      </c>
      <c r="F3190" s="24">
        <v>58.55</v>
      </c>
    </row>
    <row r="3191" spans="1:6" s="11" customFormat="1" ht="12.75" customHeight="1">
      <c r="A3191" s="36" t="s">
        <v>6223</v>
      </c>
      <c r="B3191" s="36" t="s">
        <v>6224</v>
      </c>
      <c r="C3191" s="37" t="s">
        <v>281</v>
      </c>
      <c r="D3191" s="22">
        <f t="shared" si="49"/>
        <v>392.0052424639581</v>
      </c>
      <c r="E3191" s="28" t="s">
        <v>6433</v>
      </c>
      <c r="F3191" s="24">
        <v>508.47</v>
      </c>
    </row>
    <row r="3192" spans="1:6" s="11" customFormat="1" ht="12.75" customHeight="1">
      <c r="A3192" s="36" t="s">
        <v>6225</v>
      </c>
      <c r="B3192" s="36" t="s">
        <v>6226</v>
      </c>
      <c r="C3192" s="37" t="s">
        <v>286</v>
      </c>
      <c r="D3192" s="22">
        <f t="shared" si="49"/>
        <v>43.3120037005628</v>
      </c>
      <c r="E3192" s="28" t="s">
        <v>6433</v>
      </c>
      <c r="F3192" s="24">
        <v>56.18</v>
      </c>
    </row>
    <row r="3193" spans="1:6" s="11" customFormat="1" ht="12.75" customHeight="1">
      <c r="A3193" s="36" t="s">
        <v>6227</v>
      </c>
      <c r="B3193" s="36" t="s">
        <v>6228</v>
      </c>
      <c r="C3193" s="37" t="s">
        <v>286</v>
      </c>
      <c r="D3193" s="22">
        <f t="shared" si="49"/>
        <v>565.2147097371059</v>
      </c>
      <c r="E3193" s="28" t="s">
        <v>6433</v>
      </c>
      <c r="F3193" s="24">
        <v>733.14</v>
      </c>
    </row>
    <row r="3194" spans="1:6" s="11" customFormat="1" ht="12.75" customHeight="1">
      <c r="A3194" s="36" t="s">
        <v>6229</v>
      </c>
      <c r="B3194" s="36" t="s">
        <v>6230</v>
      </c>
      <c r="C3194" s="37" t="s">
        <v>402</v>
      </c>
      <c r="D3194" s="22">
        <f t="shared" si="49"/>
        <v>421.21656001850283</v>
      </c>
      <c r="E3194" s="28" t="s">
        <v>6433</v>
      </c>
      <c r="F3194" s="24">
        <v>546.36</v>
      </c>
    </row>
    <row r="3195" spans="1:6" s="11" customFormat="1" ht="12.75" customHeight="1">
      <c r="A3195" s="36" t="s">
        <v>6231</v>
      </c>
      <c r="B3195" s="36" t="s">
        <v>6232</v>
      </c>
      <c r="C3195" s="37" t="s">
        <v>286</v>
      </c>
      <c r="D3195" s="22">
        <f t="shared" si="49"/>
        <v>1338.1928918356334</v>
      </c>
      <c r="E3195" s="28" t="s">
        <v>6433</v>
      </c>
      <c r="F3195" s="24">
        <v>1735.77</v>
      </c>
    </row>
    <row r="3196" spans="1:6" s="11" customFormat="1" ht="12.75" customHeight="1">
      <c r="A3196" s="36" t="s">
        <v>6233</v>
      </c>
      <c r="B3196" s="36" t="s">
        <v>6234</v>
      </c>
      <c r="C3196" s="37" t="s">
        <v>286</v>
      </c>
      <c r="D3196" s="22">
        <f t="shared" si="49"/>
        <v>312.49710893531727</v>
      </c>
      <c r="E3196" s="28" t="s">
        <v>6433</v>
      </c>
      <c r="F3196" s="24">
        <v>405.34</v>
      </c>
    </row>
    <row r="3197" spans="1:6" s="11" customFormat="1" ht="12.75" customHeight="1">
      <c r="A3197" s="36" t="s">
        <v>6235</v>
      </c>
      <c r="B3197" s="36" t="s">
        <v>6236</v>
      </c>
      <c r="C3197" s="37" t="s">
        <v>402</v>
      </c>
      <c r="D3197" s="22">
        <f t="shared" si="49"/>
        <v>112.19643820831085</v>
      </c>
      <c r="E3197" s="28" t="s">
        <v>6433</v>
      </c>
      <c r="F3197" s="24">
        <v>145.53</v>
      </c>
    </row>
    <row r="3198" spans="1:6" s="11" customFormat="1" ht="12.75" customHeight="1">
      <c r="A3198" s="36" t="s">
        <v>6237</v>
      </c>
      <c r="B3198" s="36" t="s">
        <v>6238</v>
      </c>
      <c r="C3198" s="37" t="s">
        <v>286</v>
      </c>
      <c r="D3198" s="22">
        <f t="shared" si="49"/>
        <v>51.892683678976184</v>
      </c>
      <c r="E3198" s="28" t="s">
        <v>6433</v>
      </c>
      <c r="F3198" s="24">
        <v>67.31</v>
      </c>
    </row>
    <row r="3199" spans="1:6" s="11" customFormat="1" ht="12.75" customHeight="1">
      <c r="A3199" s="36" t="s">
        <v>6239</v>
      </c>
      <c r="B3199" s="36" t="s">
        <v>5825</v>
      </c>
      <c r="C3199" s="37" t="s">
        <v>281</v>
      </c>
      <c r="D3199" s="22">
        <f t="shared" si="49"/>
        <v>12.551075476061985</v>
      </c>
      <c r="E3199" s="28" t="s">
        <v>6433</v>
      </c>
      <c r="F3199" s="24">
        <v>16.28</v>
      </c>
    </row>
    <row r="3200" spans="1:6" s="11" customFormat="1" ht="12.75" customHeight="1">
      <c r="A3200" s="36" t="s">
        <v>6240</v>
      </c>
      <c r="B3200" s="36" t="s">
        <v>5827</v>
      </c>
      <c r="C3200" s="37" t="s">
        <v>401</v>
      </c>
      <c r="D3200" s="22">
        <f t="shared" si="49"/>
        <v>9.41330660704649</v>
      </c>
      <c r="E3200" s="28" t="s">
        <v>6433</v>
      </c>
      <c r="F3200" s="24">
        <v>12.21</v>
      </c>
    </row>
    <row r="3201" spans="1:6" s="11" customFormat="1" ht="12.75" customHeight="1">
      <c r="A3201" s="36" t="s">
        <v>6241</v>
      </c>
      <c r="B3201" s="36" t="s">
        <v>5829</v>
      </c>
      <c r="C3201" s="37" t="s">
        <v>401</v>
      </c>
      <c r="D3201" s="22">
        <f t="shared" si="49"/>
        <v>11.764705882352942</v>
      </c>
      <c r="E3201" s="28" t="s">
        <v>6433</v>
      </c>
      <c r="F3201" s="24">
        <v>15.26</v>
      </c>
    </row>
    <row r="3202" spans="1:6" s="11" customFormat="1" ht="12.75" customHeight="1">
      <c r="A3202" s="36" t="s">
        <v>6242</v>
      </c>
      <c r="B3202" s="36" t="s">
        <v>6243</v>
      </c>
      <c r="C3202" s="37" t="s">
        <v>281</v>
      </c>
      <c r="D3202" s="22">
        <f t="shared" si="49"/>
        <v>47.074242541053124</v>
      </c>
      <c r="E3202" s="28" t="s">
        <v>6433</v>
      </c>
      <c r="F3202" s="24">
        <v>61.06</v>
      </c>
    </row>
    <row r="3203" spans="1:6" s="11" customFormat="1" ht="12.75" customHeight="1">
      <c r="A3203" s="36" t="s">
        <v>6244</v>
      </c>
      <c r="B3203" s="36" t="s">
        <v>6245</v>
      </c>
      <c r="C3203" s="37" t="s">
        <v>281</v>
      </c>
      <c r="D3203" s="22">
        <f t="shared" si="49"/>
        <v>125.53388327808189</v>
      </c>
      <c r="E3203" s="28" t="s">
        <v>6433</v>
      </c>
      <c r="F3203" s="24">
        <v>162.83</v>
      </c>
    </row>
    <row r="3204" spans="1:6" s="11" customFormat="1" ht="12.75" customHeight="1">
      <c r="A3204" s="36" t="s">
        <v>6246</v>
      </c>
      <c r="B3204" s="36" t="s">
        <v>6247</v>
      </c>
      <c r="C3204" s="37" t="s">
        <v>281</v>
      </c>
      <c r="D3204" s="22">
        <f t="shared" si="49"/>
        <v>282.4608742579601</v>
      </c>
      <c r="E3204" s="28" t="s">
        <v>6433</v>
      </c>
      <c r="F3204" s="24">
        <v>366.38</v>
      </c>
    </row>
    <row r="3205" spans="1:6" s="11" customFormat="1" ht="12.75" customHeight="1">
      <c r="A3205" s="36" t="s">
        <v>6248</v>
      </c>
      <c r="B3205" s="36" t="s">
        <v>6249</v>
      </c>
      <c r="C3205" s="37" t="s">
        <v>401</v>
      </c>
      <c r="D3205" s="22">
        <f t="shared" si="49"/>
        <v>23.537121270526562</v>
      </c>
      <c r="E3205" s="28" t="s">
        <v>6433</v>
      </c>
      <c r="F3205" s="24">
        <v>30.53</v>
      </c>
    </row>
    <row r="3206" spans="1:6" s="11" customFormat="1" ht="12.75" customHeight="1">
      <c r="A3206" s="36" t="s">
        <v>6250</v>
      </c>
      <c r="B3206" s="36" t="s">
        <v>6251</v>
      </c>
      <c r="C3206" s="37" t="s">
        <v>281</v>
      </c>
      <c r="D3206" s="22">
        <f t="shared" si="49"/>
        <v>4.702798550612906</v>
      </c>
      <c r="E3206" s="28" t="s">
        <v>6433</v>
      </c>
      <c r="F3206" s="24">
        <v>6.1</v>
      </c>
    </row>
    <row r="3207" spans="1:6" s="11" customFormat="1" ht="12.75" customHeight="1">
      <c r="A3207" s="36" t="s">
        <v>6252</v>
      </c>
      <c r="B3207" s="36" t="s">
        <v>6253</v>
      </c>
      <c r="C3207" s="37" t="s">
        <v>402</v>
      </c>
      <c r="D3207" s="22">
        <f t="shared" si="49"/>
        <v>142.5487626243158</v>
      </c>
      <c r="E3207" s="28" t="s">
        <v>6433</v>
      </c>
      <c r="F3207" s="24">
        <v>184.9</v>
      </c>
    </row>
    <row r="3208" spans="1:6" s="11" customFormat="1" ht="12.75" customHeight="1">
      <c r="A3208" s="36" t="s">
        <v>6254</v>
      </c>
      <c r="B3208" s="36" t="s">
        <v>6255</v>
      </c>
      <c r="C3208" s="37" t="s">
        <v>470</v>
      </c>
      <c r="D3208" s="22">
        <f t="shared" si="49"/>
        <v>997.8259193585692</v>
      </c>
      <c r="E3208" s="28" t="s">
        <v>6433</v>
      </c>
      <c r="F3208" s="24">
        <v>1294.28</v>
      </c>
    </row>
    <row r="3209" spans="1:6" s="11" customFormat="1" ht="12.75" customHeight="1">
      <c r="A3209" s="36" t="s">
        <v>6256</v>
      </c>
      <c r="B3209" s="36" t="s">
        <v>6257</v>
      </c>
      <c r="C3209" s="37" t="s">
        <v>281</v>
      </c>
      <c r="D3209" s="22">
        <f aca="true" t="shared" si="50" ref="D3209:D3271">F3209/$F$5</f>
        <v>464.328116567728</v>
      </c>
      <c r="E3209" s="28" t="s">
        <v>6433</v>
      </c>
      <c r="F3209" s="24">
        <v>602.28</v>
      </c>
    </row>
    <row r="3210" spans="1:6" s="11" customFormat="1" ht="12.75" customHeight="1">
      <c r="A3210" s="36" t="s">
        <v>471</v>
      </c>
      <c r="B3210" s="36" t="s">
        <v>6258</v>
      </c>
      <c r="C3210" s="37" t="s">
        <v>402</v>
      </c>
      <c r="D3210" s="22">
        <f t="shared" si="50"/>
        <v>45.23938015573202</v>
      </c>
      <c r="E3210" s="28" t="s">
        <v>6433</v>
      </c>
      <c r="F3210" s="24">
        <v>58.68</v>
      </c>
    </row>
    <row r="3211" spans="1:6" s="11" customFormat="1" ht="12.75" customHeight="1">
      <c r="A3211" s="36" t="s">
        <v>6259</v>
      </c>
      <c r="B3211" s="36" t="s">
        <v>6260</v>
      </c>
      <c r="C3211" s="37" t="s">
        <v>537</v>
      </c>
      <c r="D3211" s="22">
        <f t="shared" si="50"/>
        <v>366.35571659856606</v>
      </c>
      <c r="E3211" s="28" t="s">
        <v>6433</v>
      </c>
      <c r="F3211" s="24">
        <v>475.2</v>
      </c>
    </row>
    <row r="3212" spans="1:6" s="11" customFormat="1" ht="12.75" customHeight="1">
      <c r="A3212" s="36" t="s">
        <v>6261</v>
      </c>
      <c r="B3212" s="36" t="s">
        <v>5833</v>
      </c>
      <c r="C3212" s="37" t="s">
        <v>402</v>
      </c>
      <c r="D3212" s="22">
        <f t="shared" si="50"/>
        <v>78.99159663865547</v>
      </c>
      <c r="E3212" s="28" t="s">
        <v>6433</v>
      </c>
      <c r="F3212" s="24">
        <v>102.46</v>
      </c>
    </row>
    <row r="3213" spans="1:6" s="11" customFormat="1" ht="12.75" customHeight="1">
      <c r="A3213" s="36" t="s">
        <v>6262</v>
      </c>
      <c r="B3213" s="36" t="s">
        <v>5835</v>
      </c>
      <c r="C3213" s="37" t="s">
        <v>543</v>
      </c>
      <c r="D3213" s="22">
        <f t="shared" si="50"/>
        <v>1.2412304371289802</v>
      </c>
      <c r="E3213" s="28" t="s">
        <v>6433</v>
      </c>
      <c r="F3213" s="24">
        <v>1.61</v>
      </c>
    </row>
    <row r="3214" spans="1:6" s="11" customFormat="1" ht="12.75" customHeight="1">
      <c r="A3214" s="36" t="s">
        <v>6263</v>
      </c>
      <c r="B3214" s="36" t="s">
        <v>6264</v>
      </c>
      <c r="C3214" s="37" t="s">
        <v>281</v>
      </c>
      <c r="D3214" s="22">
        <f t="shared" si="50"/>
        <v>7767.666332588082</v>
      </c>
      <c r="E3214" s="28" t="s">
        <v>6433</v>
      </c>
      <c r="F3214" s="24">
        <v>10075.44</v>
      </c>
    </row>
    <row r="3215" spans="1:6" s="11" customFormat="1" ht="12.75" customHeight="1">
      <c r="A3215" s="36" t="s">
        <v>6265</v>
      </c>
      <c r="B3215" s="36" t="s">
        <v>6266</v>
      </c>
      <c r="C3215" s="37" t="s">
        <v>543</v>
      </c>
      <c r="D3215" s="22">
        <f t="shared" si="50"/>
        <v>11.764705882352942</v>
      </c>
      <c r="E3215" s="28" t="s">
        <v>6433</v>
      </c>
      <c r="F3215" s="24">
        <v>15.26</v>
      </c>
    </row>
    <row r="3216" spans="1:6" s="11" customFormat="1" ht="12.75" customHeight="1">
      <c r="A3216" s="36" t="s">
        <v>6267</v>
      </c>
      <c r="B3216" s="36" t="s">
        <v>6268</v>
      </c>
      <c r="C3216" s="37" t="s">
        <v>286</v>
      </c>
      <c r="D3216" s="22">
        <f t="shared" si="50"/>
        <v>742.8725618687843</v>
      </c>
      <c r="E3216" s="28" t="s">
        <v>6433</v>
      </c>
      <c r="F3216" s="24">
        <v>963.58</v>
      </c>
    </row>
    <row r="3217" spans="1:6" s="11" customFormat="1" ht="12.75" customHeight="1">
      <c r="A3217" s="36" t="s">
        <v>6269</v>
      </c>
      <c r="B3217" s="36" t="s">
        <v>6270</v>
      </c>
      <c r="C3217" s="37" t="s">
        <v>286</v>
      </c>
      <c r="D3217" s="22">
        <f t="shared" si="50"/>
        <v>644.0366972477065</v>
      </c>
      <c r="E3217" s="28" t="s">
        <v>6433</v>
      </c>
      <c r="F3217" s="24">
        <v>835.38</v>
      </c>
    </row>
    <row r="3218" spans="1:6" s="11" customFormat="1" ht="12.75" customHeight="1">
      <c r="A3218" s="36" t="s">
        <v>6271</v>
      </c>
      <c r="B3218" s="36" t="s">
        <v>6272</v>
      </c>
      <c r="C3218" s="37" t="s">
        <v>286</v>
      </c>
      <c r="D3218" s="22">
        <f t="shared" si="50"/>
        <v>572.4230976794388</v>
      </c>
      <c r="E3218" s="28" t="s">
        <v>6433</v>
      </c>
      <c r="F3218" s="24">
        <v>742.49</v>
      </c>
    </row>
    <row r="3219" spans="1:6" ht="12.75">
      <c r="A3219" s="36" t="s">
        <v>6273</v>
      </c>
      <c r="B3219" s="36" t="s">
        <v>6274</v>
      </c>
      <c r="C3219" s="37" t="s">
        <v>286</v>
      </c>
      <c r="D3219" s="22">
        <f t="shared" si="50"/>
        <v>483.45540050882744</v>
      </c>
      <c r="E3219" s="28" t="s">
        <v>6433</v>
      </c>
      <c r="F3219" s="24">
        <v>627.09</v>
      </c>
    </row>
    <row r="3220" spans="1:6" ht="12.75">
      <c r="A3220" s="36" t="s">
        <v>6275</v>
      </c>
      <c r="B3220" s="36" t="s">
        <v>6276</v>
      </c>
      <c r="C3220" s="37" t="s">
        <v>286</v>
      </c>
      <c r="D3220" s="22">
        <f t="shared" si="50"/>
        <v>390.1549610669956</v>
      </c>
      <c r="E3220" s="28" t="s">
        <v>6433</v>
      </c>
      <c r="F3220" s="24">
        <v>506.07</v>
      </c>
    </row>
    <row r="3221" spans="1:6" ht="12.75">
      <c r="A3221" s="36" t="s">
        <v>6277</v>
      </c>
      <c r="B3221" s="36" t="s">
        <v>6278</v>
      </c>
      <c r="C3221" s="37" t="s">
        <v>286</v>
      </c>
      <c r="D3221" s="22">
        <f t="shared" si="50"/>
        <v>598.5737414231747</v>
      </c>
      <c r="E3221" s="28" t="s">
        <v>6433</v>
      </c>
      <c r="F3221" s="24">
        <v>776.41</v>
      </c>
    </row>
    <row r="3222" spans="1:6" ht="12.75">
      <c r="A3222" s="36" t="s">
        <v>6279</v>
      </c>
      <c r="B3222" s="36" t="s">
        <v>6280</v>
      </c>
      <c r="C3222" s="37" t="s">
        <v>286</v>
      </c>
      <c r="D3222" s="22">
        <f t="shared" si="50"/>
        <v>383.64813815434434</v>
      </c>
      <c r="E3222" s="28" t="s">
        <v>6433</v>
      </c>
      <c r="F3222" s="24">
        <v>497.63</v>
      </c>
    </row>
    <row r="3223" spans="1:6" ht="12.75">
      <c r="A3223" s="36" t="s">
        <v>6281</v>
      </c>
      <c r="B3223" s="36" t="s">
        <v>6282</v>
      </c>
      <c r="C3223" s="37" t="s">
        <v>286</v>
      </c>
      <c r="D3223" s="22">
        <f t="shared" si="50"/>
        <v>272.8933775345001</v>
      </c>
      <c r="E3223" s="28" t="s">
        <v>6433</v>
      </c>
      <c r="F3223" s="24">
        <v>353.97</v>
      </c>
    </row>
    <row r="3224" spans="1:6" ht="12.75">
      <c r="A3224" s="36" t="s">
        <v>6283</v>
      </c>
      <c r="B3224" s="36" t="s">
        <v>6284</v>
      </c>
      <c r="C3224" s="37" t="s">
        <v>286</v>
      </c>
      <c r="D3224" s="22">
        <f t="shared" si="50"/>
        <v>591.3345154575592</v>
      </c>
      <c r="E3224" s="28" t="s">
        <v>6433</v>
      </c>
      <c r="F3224" s="24">
        <v>767.02</v>
      </c>
    </row>
    <row r="3225" spans="1:6" ht="12.75">
      <c r="A3225" s="36" t="s">
        <v>6285</v>
      </c>
      <c r="B3225" s="36" t="s">
        <v>6286</v>
      </c>
      <c r="C3225" s="37" t="s">
        <v>286</v>
      </c>
      <c r="D3225" s="22">
        <f t="shared" si="50"/>
        <v>546.7889908256881</v>
      </c>
      <c r="E3225" s="28" t="s">
        <v>6433</v>
      </c>
      <c r="F3225" s="24">
        <v>709.24</v>
      </c>
    </row>
    <row r="3226" spans="1:6" ht="12.75">
      <c r="A3226" s="36" t="s">
        <v>6287</v>
      </c>
      <c r="B3226" s="36" t="s">
        <v>6288</v>
      </c>
      <c r="C3226" s="37" t="s">
        <v>286</v>
      </c>
      <c r="D3226" s="22">
        <f t="shared" si="50"/>
        <v>360.8357104309614</v>
      </c>
      <c r="E3226" s="28" t="s">
        <v>6433</v>
      </c>
      <c r="F3226" s="24">
        <v>468.04</v>
      </c>
    </row>
    <row r="3227" spans="1:6" ht="12.75">
      <c r="A3227" s="36" t="s">
        <v>6289</v>
      </c>
      <c r="B3227" s="36" t="s">
        <v>6290</v>
      </c>
      <c r="C3227" s="37" t="s">
        <v>286</v>
      </c>
      <c r="D3227" s="22">
        <f t="shared" si="50"/>
        <v>237.63780741654463</v>
      </c>
      <c r="E3227" s="28" t="s">
        <v>6433</v>
      </c>
      <c r="F3227" s="24">
        <v>308.24</v>
      </c>
    </row>
    <row r="3228" spans="1:6" ht="12.75">
      <c r="A3228" s="36" t="s">
        <v>6291</v>
      </c>
      <c r="B3228" s="36" t="s">
        <v>6292</v>
      </c>
      <c r="C3228" s="37" t="s">
        <v>286</v>
      </c>
      <c r="D3228" s="22">
        <f t="shared" si="50"/>
        <v>1027.2145555469895</v>
      </c>
      <c r="E3228" s="28" t="s">
        <v>6433</v>
      </c>
      <c r="F3228" s="24">
        <v>1332.4</v>
      </c>
    </row>
    <row r="3229" spans="1:6" ht="12.75">
      <c r="A3229" s="36" t="s">
        <v>6293</v>
      </c>
      <c r="B3229" s="36" t="s">
        <v>6294</v>
      </c>
      <c r="C3229" s="37" t="s">
        <v>286</v>
      </c>
      <c r="D3229" s="22">
        <f t="shared" si="50"/>
        <v>850.7670958291574</v>
      </c>
      <c r="E3229" s="28" t="s">
        <v>6433</v>
      </c>
      <c r="F3229" s="24">
        <v>1103.53</v>
      </c>
    </row>
    <row r="3230" spans="1:6" ht="12.75">
      <c r="A3230" s="36" t="s">
        <v>6295</v>
      </c>
      <c r="B3230" s="36" t="s">
        <v>6296</v>
      </c>
      <c r="C3230" s="37" t="s">
        <v>286</v>
      </c>
      <c r="D3230" s="22">
        <f t="shared" si="50"/>
        <v>396.1760851129443</v>
      </c>
      <c r="E3230" s="28" t="s">
        <v>6433</v>
      </c>
      <c r="F3230" s="24">
        <v>513.88</v>
      </c>
    </row>
    <row r="3231" spans="1:6" ht="12.75">
      <c r="A3231" s="36" t="s">
        <v>6297</v>
      </c>
      <c r="B3231" s="36" t="s">
        <v>6298</v>
      </c>
      <c r="C3231" s="37" t="s">
        <v>286</v>
      </c>
      <c r="D3231" s="22">
        <f t="shared" si="50"/>
        <v>1095.3665870017733</v>
      </c>
      <c r="E3231" s="28" t="s">
        <v>6433</v>
      </c>
      <c r="F3231" s="24">
        <v>1420.8</v>
      </c>
    </row>
    <row r="3232" spans="1:6" ht="12.75">
      <c r="A3232" s="36" t="s">
        <v>6299</v>
      </c>
      <c r="B3232" s="36" t="s">
        <v>6300</v>
      </c>
      <c r="C3232" s="37" t="s">
        <v>286</v>
      </c>
      <c r="D3232" s="22">
        <f t="shared" si="50"/>
        <v>770.7347159047106</v>
      </c>
      <c r="E3232" s="28" t="s">
        <v>6433</v>
      </c>
      <c r="F3232" s="24">
        <v>999.72</v>
      </c>
    </row>
    <row r="3233" spans="1:6" ht="12.75">
      <c r="A3233" s="36" t="s">
        <v>6301</v>
      </c>
      <c r="B3233" s="36" t="s">
        <v>6302</v>
      </c>
      <c r="C3233" s="37" t="s">
        <v>402</v>
      </c>
      <c r="D3233" s="22">
        <f t="shared" si="50"/>
        <v>1706.8074936396579</v>
      </c>
      <c r="E3233" s="28" t="s">
        <v>6433</v>
      </c>
      <c r="F3233" s="24">
        <v>2213.9</v>
      </c>
    </row>
    <row r="3234" spans="1:6" ht="12.75">
      <c r="A3234" s="36" t="s">
        <v>6303</v>
      </c>
      <c r="B3234" s="36" t="s">
        <v>6304</v>
      </c>
      <c r="C3234" s="37" t="s">
        <v>284</v>
      </c>
      <c r="D3234" s="22">
        <f aca="true" t="shared" si="51" ref="D3234:D3246">F3234/$F$5</f>
        <v>395.74435278698644</v>
      </c>
      <c r="E3234" s="28" t="s">
        <v>6433</v>
      </c>
      <c r="F3234" s="24">
        <v>513.32</v>
      </c>
    </row>
    <row r="3235" spans="1:6" ht="12.75">
      <c r="A3235" s="36" t="s">
        <v>6305</v>
      </c>
      <c r="B3235" s="36" t="s">
        <v>6306</v>
      </c>
      <c r="C3235" s="37" t="s">
        <v>284</v>
      </c>
      <c r="D3235" s="22">
        <f t="shared" si="51"/>
        <v>234.7467427337908</v>
      </c>
      <c r="E3235" s="28" t="s">
        <v>6433</v>
      </c>
      <c r="F3235" s="24">
        <v>304.49</v>
      </c>
    </row>
    <row r="3236" spans="1:6" ht="12.75">
      <c r="A3236" s="36" t="s">
        <v>6307</v>
      </c>
      <c r="B3236" s="36" t="s">
        <v>6308</v>
      </c>
      <c r="C3236" s="37" t="s">
        <v>284</v>
      </c>
      <c r="D3236" s="22">
        <f t="shared" si="51"/>
        <v>263.16398118880585</v>
      </c>
      <c r="E3236" s="28" t="s">
        <v>6433</v>
      </c>
      <c r="F3236" s="24">
        <v>341.35</v>
      </c>
    </row>
    <row r="3237" spans="1:6" ht="12.75">
      <c r="A3237" s="36" t="s">
        <v>6309</v>
      </c>
      <c r="B3237" s="36" t="s">
        <v>6310</v>
      </c>
      <c r="C3237" s="37" t="s">
        <v>281</v>
      </c>
      <c r="D3237" s="22">
        <f t="shared" si="51"/>
        <v>2780.3099221339917</v>
      </c>
      <c r="E3237" s="28" t="s">
        <v>6433</v>
      </c>
      <c r="F3237" s="24">
        <v>3606.34</v>
      </c>
    </row>
    <row r="3238" spans="1:6" ht="12.75">
      <c r="A3238" s="36" t="s">
        <v>6311</v>
      </c>
      <c r="B3238" s="36" t="s">
        <v>6312</v>
      </c>
      <c r="C3238" s="37" t="s">
        <v>543</v>
      </c>
      <c r="D3238" s="22">
        <f t="shared" si="51"/>
        <v>6.85375067458176</v>
      </c>
      <c r="E3238" s="28" t="s">
        <v>6433</v>
      </c>
      <c r="F3238" s="24">
        <v>8.89</v>
      </c>
    </row>
    <row r="3239" spans="1:6" ht="12.75">
      <c r="A3239" s="36" t="s">
        <v>6313</v>
      </c>
      <c r="B3239" s="36" t="s">
        <v>6314</v>
      </c>
      <c r="C3239" s="37" t="s">
        <v>281</v>
      </c>
      <c r="D3239" s="22">
        <f t="shared" si="51"/>
        <v>110.59286099761005</v>
      </c>
      <c r="E3239" s="28" t="s">
        <v>6433</v>
      </c>
      <c r="F3239" s="24">
        <v>143.45</v>
      </c>
    </row>
    <row r="3240" spans="1:6" ht="12.75">
      <c r="A3240" s="36" t="s">
        <v>6315</v>
      </c>
      <c r="B3240" s="36" t="s">
        <v>6316</v>
      </c>
      <c r="C3240" s="37" t="s">
        <v>281</v>
      </c>
      <c r="D3240" s="22">
        <f t="shared" si="51"/>
        <v>72.26890756302521</v>
      </c>
      <c r="E3240" s="28" t="s">
        <v>6433</v>
      </c>
      <c r="F3240" s="24">
        <v>93.74</v>
      </c>
    </row>
    <row r="3241" spans="1:6" ht="12.75">
      <c r="A3241" s="36" t="s">
        <v>6317</v>
      </c>
      <c r="B3241" s="36" t="s">
        <v>6318</v>
      </c>
      <c r="C3241" s="37" t="s">
        <v>281</v>
      </c>
      <c r="D3241" s="22">
        <f t="shared" si="51"/>
        <v>1807.208387942333</v>
      </c>
      <c r="E3241" s="28" t="s">
        <v>6433</v>
      </c>
      <c r="F3241" s="24">
        <v>2344.13</v>
      </c>
    </row>
    <row r="3242" spans="1:6" ht="12.75">
      <c r="A3242" s="36" t="s">
        <v>6319</v>
      </c>
      <c r="B3242" s="36" t="s">
        <v>6320</v>
      </c>
      <c r="C3242" s="37" t="s">
        <v>281</v>
      </c>
      <c r="D3242" s="22">
        <f t="shared" si="51"/>
        <v>247.96854521625164</v>
      </c>
      <c r="E3242" s="28" t="s">
        <v>6433</v>
      </c>
      <c r="F3242" s="24">
        <v>321.64</v>
      </c>
    </row>
    <row r="3243" spans="1:6" ht="12.75">
      <c r="A3243" s="36" t="s">
        <v>6321</v>
      </c>
      <c r="B3243" s="36" t="s">
        <v>6322</v>
      </c>
      <c r="C3243" s="37" t="s">
        <v>281</v>
      </c>
      <c r="D3243" s="22">
        <f t="shared" si="51"/>
        <v>1131.8325495335748</v>
      </c>
      <c r="E3243" s="28" t="s">
        <v>6433</v>
      </c>
      <c r="F3243" s="24">
        <v>1468.1</v>
      </c>
    </row>
    <row r="3244" spans="1:6" ht="12.75">
      <c r="A3244" s="36" t="s">
        <v>6323</v>
      </c>
      <c r="B3244" s="36" t="s">
        <v>6324</v>
      </c>
      <c r="C3244" s="37" t="s">
        <v>281</v>
      </c>
      <c r="D3244" s="22">
        <f t="shared" si="51"/>
        <v>816.1437051884974</v>
      </c>
      <c r="E3244" s="28" t="s">
        <v>6433</v>
      </c>
      <c r="F3244" s="24">
        <v>1058.62</v>
      </c>
    </row>
    <row r="3245" spans="1:6" ht="12.75">
      <c r="A3245" s="36" t="s">
        <v>6325</v>
      </c>
      <c r="B3245" s="36" t="s">
        <v>6326</v>
      </c>
      <c r="C3245" s="37" t="s">
        <v>286</v>
      </c>
      <c r="D3245" s="22">
        <f t="shared" si="51"/>
        <v>247.58306992521779</v>
      </c>
      <c r="E3245" s="28" t="s">
        <v>6433</v>
      </c>
      <c r="F3245" s="24">
        <v>321.14</v>
      </c>
    </row>
    <row r="3246" spans="1:6" ht="12.75">
      <c r="A3246" s="36" t="s">
        <v>6327</v>
      </c>
      <c r="B3246" s="36" t="s">
        <v>6328</v>
      </c>
      <c r="C3246" s="37" t="s">
        <v>286</v>
      </c>
      <c r="D3246" s="22">
        <f t="shared" si="51"/>
        <v>402.33598026366514</v>
      </c>
      <c r="E3246" s="28" t="s">
        <v>6433</v>
      </c>
      <c r="F3246" s="26">
        <v>521.87</v>
      </c>
    </row>
    <row r="3247" spans="1:6" ht="12.75">
      <c r="A3247" s="36" t="s">
        <v>6329</v>
      </c>
      <c r="B3247" s="36" t="s">
        <v>6330</v>
      </c>
      <c r="C3247" s="37" t="s">
        <v>286</v>
      </c>
      <c r="D3247" s="22">
        <f t="shared" si="50"/>
        <v>316.3749903631178</v>
      </c>
      <c r="E3247" s="28" t="s">
        <v>6433</v>
      </c>
      <c r="F3247" s="24">
        <v>410.37</v>
      </c>
    </row>
    <row r="3248" spans="1:6" ht="12.75">
      <c r="A3248" s="36" t="s">
        <v>6331</v>
      </c>
      <c r="B3248" s="36" t="s">
        <v>6332</v>
      </c>
      <c r="C3248" s="37" t="s">
        <v>286</v>
      </c>
      <c r="D3248" s="22">
        <f t="shared" si="50"/>
        <v>495.49764860072474</v>
      </c>
      <c r="E3248" s="28" t="s">
        <v>6433</v>
      </c>
      <c r="F3248" s="24">
        <v>642.71</v>
      </c>
    </row>
    <row r="3249" spans="1:6" ht="12.75">
      <c r="A3249" s="36" t="s">
        <v>6333</v>
      </c>
      <c r="B3249" s="36" t="s">
        <v>6334</v>
      </c>
      <c r="C3249" s="37" t="s">
        <v>286</v>
      </c>
      <c r="D3249" s="22">
        <f t="shared" si="50"/>
        <v>326.4050574358184</v>
      </c>
      <c r="E3249" s="28" t="s">
        <v>6433</v>
      </c>
      <c r="F3249" s="24">
        <v>423.38</v>
      </c>
    </row>
    <row r="3250" spans="1:6" ht="12.75">
      <c r="A3250" s="36" t="s">
        <v>6335</v>
      </c>
      <c r="B3250" s="36" t="s">
        <v>6336</v>
      </c>
      <c r="C3250" s="37" t="s">
        <v>286</v>
      </c>
      <c r="D3250" s="22">
        <f aca="true" t="shared" si="52" ref="D3250:D3260">F3250/$F$5</f>
        <v>473.44846195358883</v>
      </c>
      <c r="E3250" s="28" t="s">
        <v>6433</v>
      </c>
      <c r="F3250" s="24">
        <v>614.11</v>
      </c>
    </row>
    <row r="3251" spans="1:6" ht="12.75">
      <c r="A3251" s="36" t="s">
        <v>6337</v>
      </c>
      <c r="B3251" s="36" t="s">
        <v>6338</v>
      </c>
      <c r="C3251" s="37" t="s">
        <v>286</v>
      </c>
      <c r="D3251" s="22">
        <f t="shared" si="52"/>
        <v>399.86893840104847</v>
      </c>
      <c r="E3251" s="28" t="s">
        <v>6433</v>
      </c>
      <c r="F3251" s="24">
        <v>518.67</v>
      </c>
    </row>
    <row r="3252" spans="1:6" ht="12.75">
      <c r="A3252" s="36" t="s">
        <v>6339</v>
      </c>
      <c r="B3252" s="36" t="s">
        <v>6340</v>
      </c>
      <c r="C3252" s="37" t="s">
        <v>286</v>
      </c>
      <c r="D3252" s="22">
        <f t="shared" si="52"/>
        <v>597.2939634569425</v>
      </c>
      <c r="E3252" s="28" t="s">
        <v>6433</v>
      </c>
      <c r="F3252" s="24">
        <v>774.75</v>
      </c>
    </row>
    <row r="3253" spans="1:6" ht="12.75">
      <c r="A3253" s="36" t="s">
        <v>6341</v>
      </c>
      <c r="B3253" s="36" t="s">
        <v>6342</v>
      </c>
      <c r="C3253" s="37" t="s">
        <v>281</v>
      </c>
      <c r="D3253" s="22">
        <f t="shared" si="52"/>
        <v>2378.051036928533</v>
      </c>
      <c r="E3253" s="28" t="s">
        <v>6433</v>
      </c>
      <c r="F3253" s="24">
        <v>3084.57</v>
      </c>
    </row>
    <row r="3254" spans="1:6" ht="12.75">
      <c r="A3254" s="36" t="s">
        <v>6343</v>
      </c>
      <c r="B3254" s="36" t="s">
        <v>6344</v>
      </c>
      <c r="C3254" s="37" t="s">
        <v>281</v>
      </c>
      <c r="D3254" s="22">
        <f t="shared" si="52"/>
        <v>2607.154421401588</v>
      </c>
      <c r="E3254" s="28" t="s">
        <v>6433</v>
      </c>
      <c r="F3254" s="24">
        <v>3381.74</v>
      </c>
    </row>
    <row r="3255" spans="1:6" ht="12.75">
      <c r="A3255" s="36" t="s">
        <v>6345</v>
      </c>
      <c r="B3255" s="36" t="s">
        <v>6346</v>
      </c>
      <c r="C3255" s="37" t="s">
        <v>281</v>
      </c>
      <c r="D3255" s="22">
        <f t="shared" si="52"/>
        <v>2637.5684218641586</v>
      </c>
      <c r="E3255" s="28" t="s">
        <v>6433</v>
      </c>
      <c r="F3255" s="24">
        <v>3421.19</v>
      </c>
    </row>
    <row r="3256" spans="1:6" ht="12.75">
      <c r="A3256" s="36" t="s">
        <v>6347</v>
      </c>
      <c r="B3256" s="36" t="s">
        <v>6348</v>
      </c>
      <c r="C3256" s="37" t="s">
        <v>281</v>
      </c>
      <c r="D3256" s="22">
        <f t="shared" si="52"/>
        <v>3092.9149641507984</v>
      </c>
      <c r="E3256" s="28" t="s">
        <v>6433</v>
      </c>
      <c r="F3256" s="24">
        <v>4011.82</v>
      </c>
    </row>
    <row r="3257" spans="1:6" ht="12.75">
      <c r="A3257" s="36" t="s">
        <v>6349</v>
      </c>
      <c r="B3257" s="36" t="s">
        <v>6350</v>
      </c>
      <c r="C3257" s="37" t="s">
        <v>281</v>
      </c>
      <c r="D3257" s="22">
        <f t="shared" si="52"/>
        <v>4315.59633027523</v>
      </c>
      <c r="E3257" s="28" t="s">
        <v>6433</v>
      </c>
      <c r="F3257" s="24">
        <v>5597.76</v>
      </c>
    </row>
    <row r="3258" spans="1:6" ht="12.75">
      <c r="A3258" s="36" t="s">
        <v>6351</v>
      </c>
      <c r="B3258" s="36" t="s">
        <v>6352</v>
      </c>
      <c r="C3258" s="37" t="s">
        <v>286</v>
      </c>
      <c r="D3258" s="22">
        <f t="shared" si="52"/>
        <v>867.288566802868</v>
      </c>
      <c r="E3258" s="28" t="s">
        <v>6433</v>
      </c>
      <c r="F3258" s="24">
        <v>1124.96</v>
      </c>
    </row>
    <row r="3259" spans="1:6" ht="12.75">
      <c r="A3259" s="36" t="s">
        <v>6353</v>
      </c>
      <c r="B3259" s="36" t="s">
        <v>6354</v>
      </c>
      <c r="C3259" s="37" t="s">
        <v>286</v>
      </c>
      <c r="D3259" s="22">
        <f t="shared" si="52"/>
        <v>1066.1938169763318</v>
      </c>
      <c r="E3259" s="28" t="s">
        <v>6433</v>
      </c>
      <c r="F3259" s="24">
        <v>1382.96</v>
      </c>
    </row>
    <row r="3260" spans="1:6" ht="12.75">
      <c r="A3260" s="36" t="s">
        <v>6355</v>
      </c>
      <c r="B3260" s="36" t="s">
        <v>6356</v>
      </c>
      <c r="C3260" s="37" t="s">
        <v>286</v>
      </c>
      <c r="D3260" s="22">
        <f t="shared" si="52"/>
        <v>1226.2046102844809</v>
      </c>
      <c r="E3260" s="28" t="s">
        <v>6433</v>
      </c>
      <c r="F3260" s="26">
        <v>1590.51</v>
      </c>
    </row>
    <row r="3261" spans="1:6" ht="12.75">
      <c r="A3261" s="36" t="s">
        <v>6357</v>
      </c>
      <c r="B3261" s="36" t="s">
        <v>6358</v>
      </c>
      <c r="C3261" s="37" t="s">
        <v>286</v>
      </c>
      <c r="D3261" s="22">
        <f t="shared" si="50"/>
        <v>1374.6896923907177</v>
      </c>
      <c r="E3261" s="28" t="s">
        <v>6433</v>
      </c>
      <c r="F3261" s="24">
        <v>1783.11</v>
      </c>
    </row>
    <row r="3262" spans="1:6" ht="12.75">
      <c r="A3262" s="36" t="s">
        <v>6359</v>
      </c>
      <c r="B3262" s="36" t="s">
        <v>6360</v>
      </c>
      <c r="C3262" s="37" t="s">
        <v>281</v>
      </c>
      <c r="D3262" s="22">
        <f t="shared" si="50"/>
        <v>1102.1201141006861</v>
      </c>
      <c r="E3262" s="28" t="s">
        <v>6433</v>
      </c>
      <c r="F3262" s="24">
        <v>1429.56</v>
      </c>
    </row>
    <row r="3263" spans="1:6" ht="12.75">
      <c r="A3263" s="36" t="s">
        <v>6361</v>
      </c>
      <c r="B3263" s="36" t="s">
        <v>6362</v>
      </c>
      <c r="C3263" s="37" t="s">
        <v>281</v>
      </c>
      <c r="D3263" s="22">
        <f t="shared" si="50"/>
        <v>1131.8633875568578</v>
      </c>
      <c r="E3263" s="28" t="s">
        <v>6433</v>
      </c>
      <c r="F3263" s="24">
        <v>1468.14</v>
      </c>
    </row>
    <row r="3264" spans="1:6" ht="12.75">
      <c r="A3264" s="36" t="s">
        <v>6363</v>
      </c>
      <c r="B3264" s="36" t="s">
        <v>6364</v>
      </c>
      <c r="C3264" s="37" t="s">
        <v>281</v>
      </c>
      <c r="D3264" s="22">
        <f t="shared" si="50"/>
        <v>1151.6922365276387</v>
      </c>
      <c r="E3264" s="28" t="s">
        <v>6433</v>
      </c>
      <c r="F3264" s="24">
        <v>1493.86</v>
      </c>
    </row>
    <row r="3265" spans="1:6" ht="12.75">
      <c r="A3265" s="36" t="s">
        <v>6365</v>
      </c>
      <c r="B3265" s="36" t="s">
        <v>6366</v>
      </c>
      <c r="C3265" s="37" t="s">
        <v>286</v>
      </c>
      <c r="D3265" s="22">
        <f t="shared" si="50"/>
        <v>5.273301981342996</v>
      </c>
      <c r="E3265" s="28" t="s">
        <v>6433</v>
      </c>
      <c r="F3265" s="24">
        <v>6.84</v>
      </c>
    </row>
    <row r="3266" spans="1:6" ht="12.75">
      <c r="A3266" s="36" t="s">
        <v>6367</v>
      </c>
      <c r="B3266" s="36" t="s">
        <v>6368</v>
      </c>
      <c r="C3266" s="37" t="s">
        <v>286</v>
      </c>
      <c r="D3266" s="22">
        <f t="shared" si="50"/>
        <v>7.408835093670496</v>
      </c>
      <c r="E3266" s="28" t="s">
        <v>6433</v>
      </c>
      <c r="F3266" s="24">
        <v>9.61</v>
      </c>
    </row>
    <row r="3267" spans="1:6" ht="12.75">
      <c r="A3267" s="36" t="s">
        <v>6369</v>
      </c>
      <c r="B3267" s="36" t="s">
        <v>6370</v>
      </c>
      <c r="C3267" s="37" t="s">
        <v>286</v>
      </c>
      <c r="D3267" s="22">
        <f t="shared" si="50"/>
        <v>10.592860997610053</v>
      </c>
      <c r="E3267" s="28" t="s">
        <v>6433</v>
      </c>
      <c r="F3267" s="24">
        <v>13.74</v>
      </c>
    </row>
    <row r="3268" spans="1:6" ht="12.75">
      <c r="A3268" s="36" t="s">
        <v>6371</v>
      </c>
      <c r="B3268" s="36" t="s">
        <v>6372</v>
      </c>
      <c r="C3268" s="37" t="s">
        <v>286</v>
      </c>
      <c r="D3268" s="22">
        <f t="shared" si="50"/>
        <v>17.639349317708735</v>
      </c>
      <c r="E3268" s="28" t="s">
        <v>6433</v>
      </c>
      <c r="F3268" s="24">
        <v>22.88</v>
      </c>
    </row>
    <row r="3269" spans="1:6" ht="12.75">
      <c r="A3269" s="36" t="s">
        <v>6373</v>
      </c>
      <c r="B3269" s="36" t="s">
        <v>6374</v>
      </c>
      <c r="C3269" s="37" t="s">
        <v>286</v>
      </c>
      <c r="D3269" s="22">
        <f t="shared" si="50"/>
        <v>26.428185953280398</v>
      </c>
      <c r="E3269" s="28" t="s">
        <v>6433</v>
      </c>
      <c r="F3269" s="24">
        <v>34.28</v>
      </c>
    </row>
    <row r="3270" spans="1:6" ht="12.75">
      <c r="A3270" s="36" t="s">
        <v>6375</v>
      </c>
      <c r="B3270" s="36" t="s">
        <v>6376</v>
      </c>
      <c r="C3270" s="37" t="s">
        <v>286</v>
      </c>
      <c r="D3270" s="22">
        <f t="shared" si="50"/>
        <v>39.919821139464965</v>
      </c>
      <c r="E3270" s="28" t="s">
        <v>6433</v>
      </c>
      <c r="F3270" s="24">
        <v>51.78</v>
      </c>
    </row>
    <row r="3271" spans="1:6" ht="12.75">
      <c r="A3271" s="36" t="s">
        <v>6377</v>
      </c>
      <c r="B3271" s="36" t="s">
        <v>6378</v>
      </c>
      <c r="C3271" s="37" t="s">
        <v>537</v>
      </c>
      <c r="D3271" s="22">
        <f t="shared" si="50"/>
        <v>366.35571659856606</v>
      </c>
      <c r="E3271" s="28" t="s">
        <v>6433</v>
      </c>
      <c r="F3271" s="26">
        <v>475.2</v>
      </c>
    </row>
    <row r="3272" spans="1:6" ht="12.75">
      <c r="A3272" s="19"/>
      <c r="B3272" s="20"/>
      <c r="C3272" s="19"/>
      <c r="D3272" s="21"/>
      <c r="E3272" s="21"/>
      <c r="F3272" s="21"/>
    </row>
    <row r="3273" spans="1:6" ht="12.75">
      <c r="A3273" s="19"/>
      <c r="B3273" s="20"/>
      <c r="C3273" s="19"/>
      <c r="D3273" s="21"/>
      <c r="E3273" s="21"/>
      <c r="F3273" s="21"/>
    </row>
    <row r="3274" spans="1:6" ht="12.75">
      <c r="A3274" s="19"/>
      <c r="B3274" s="20"/>
      <c r="C3274" s="19"/>
      <c r="D3274" s="21"/>
      <c r="E3274" s="21"/>
      <c r="F3274" s="21"/>
    </row>
    <row r="3275" spans="1:6" ht="12.75">
      <c r="A3275" s="19"/>
      <c r="B3275" s="20"/>
      <c r="C3275" s="19"/>
      <c r="D3275" s="21"/>
      <c r="E3275" s="21"/>
      <c r="F3275" s="21"/>
    </row>
    <row r="3276" spans="1:6" ht="12.75">
      <c r="A3276" s="19"/>
      <c r="B3276" s="20"/>
      <c r="C3276" s="19"/>
      <c r="D3276" s="21"/>
      <c r="E3276" s="21"/>
      <c r="F3276" s="21"/>
    </row>
    <row r="3277" spans="1:6" ht="12.75">
      <c r="A3277" s="19"/>
      <c r="B3277" s="20"/>
      <c r="C3277" s="19"/>
      <c r="D3277" s="21"/>
      <c r="E3277" s="21"/>
      <c r="F3277" s="21"/>
    </row>
    <row r="3278" spans="1:6" ht="12.75">
      <c r="A3278" s="19"/>
      <c r="B3278" s="20"/>
      <c r="C3278" s="19"/>
      <c r="D3278" s="21"/>
      <c r="E3278" s="21"/>
      <c r="F3278" s="21"/>
    </row>
    <row r="3279" spans="1:6" ht="12.75">
      <c r="A3279" s="19"/>
      <c r="B3279" s="20"/>
      <c r="C3279" s="19"/>
      <c r="D3279" s="21"/>
      <c r="E3279" s="21"/>
      <c r="F3279" s="21"/>
    </row>
    <row r="3280" spans="1:6" ht="12.75">
      <c r="A3280" s="19"/>
      <c r="B3280" s="20"/>
      <c r="C3280" s="19"/>
      <c r="D3280" s="21"/>
      <c r="E3280" s="21"/>
      <c r="F3280" s="21"/>
    </row>
    <row r="3281" spans="1:6" ht="12.75">
      <c r="A3281" s="19"/>
      <c r="B3281" s="20"/>
      <c r="C3281" s="19"/>
      <c r="D3281" s="21"/>
      <c r="E3281" s="21"/>
      <c r="F3281" s="21"/>
    </row>
    <row r="3282" spans="1:6" ht="12.75">
      <c r="A3282" s="19"/>
      <c r="B3282" s="20"/>
      <c r="C3282" s="19"/>
      <c r="D3282" s="21"/>
      <c r="E3282" s="21"/>
      <c r="F3282" s="21"/>
    </row>
    <row r="3283" spans="1:6" ht="12.75">
      <c r="A3283" s="19"/>
      <c r="B3283" s="20"/>
      <c r="C3283" s="19"/>
      <c r="D3283" s="21"/>
      <c r="E3283" s="21"/>
      <c r="F3283" s="21"/>
    </row>
    <row r="3284" spans="1:6" ht="12.75">
      <c r="A3284" s="19"/>
      <c r="B3284" s="20"/>
      <c r="C3284" s="19"/>
      <c r="D3284" s="21"/>
      <c r="E3284" s="21"/>
      <c r="F3284" s="21"/>
    </row>
    <row r="3285" spans="1:6" ht="12.75">
      <c r="A3285" s="19"/>
      <c r="B3285" s="20"/>
      <c r="C3285" s="19"/>
      <c r="D3285" s="21"/>
      <c r="E3285" s="21"/>
      <c r="F3285" s="21"/>
    </row>
    <row r="3286" spans="1:6" ht="12.75">
      <c r="A3286" s="19"/>
      <c r="B3286" s="20"/>
      <c r="C3286" s="19"/>
      <c r="D3286" s="21"/>
      <c r="E3286" s="21"/>
      <c r="F3286" s="21"/>
    </row>
  </sheetData>
  <sheetProtection/>
  <autoFilter ref="A6:D3286"/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2021-08-09T14:17:02Z</cp:lastPrinted>
  <dcterms:created xsi:type="dcterms:W3CDTF">2017-01-12T18:28:45Z</dcterms:created>
  <dcterms:modified xsi:type="dcterms:W3CDTF">2021-09-14T12:20:22Z</dcterms:modified>
  <cp:category/>
  <cp:version/>
  <cp:contentType/>
  <cp:contentStatus/>
</cp:coreProperties>
</file>